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Заходи_Машлаковська\2024\Ментори_ШахрайГудбай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117" i="1" l="1"/>
  <c r="C1116" i="1" l="1"/>
  <c r="C1115" i="1" l="1"/>
  <c r="C1114" i="1" l="1"/>
  <c r="C1113" i="1" l="1"/>
  <c r="C1112" i="1" l="1"/>
  <c r="C1111" i="1" l="1"/>
  <c r="C1110" i="1"/>
  <c r="C1109" i="1" l="1"/>
  <c r="C1108" i="1"/>
  <c r="C1107" i="1"/>
  <c r="C1106" i="1" l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 l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<sst xmlns="http://schemas.openxmlformats.org/spreadsheetml/2006/main" count="1119" uniqueCount="933">
  <si>
    <t>ПІБ</t>
  </si>
  <si>
    <t>Посилання на сертифікат</t>
  </si>
  <si>
    <t>Нямещук Ганна Валеріївна</t>
  </si>
  <si>
    <t>Гула Леся Ігорівна</t>
  </si>
  <si>
    <t>Здоровко Людмила Олександрівна</t>
  </si>
  <si>
    <t xml:space="preserve">Тимошик Михайло </t>
  </si>
  <si>
    <t>Євтушенко Наталія Миколаївна</t>
  </si>
  <si>
    <t xml:space="preserve"> Перчук Оксана Володимирівна </t>
  </si>
  <si>
    <t>Ольга АГЄЄВА</t>
  </si>
  <si>
    <t>Костюкова Катерина</t>
  </si>
  <si>
    <t xml:space="preserve">Хазанюк Галина </t>
  </si>
  <si>
    <t>Ведмеденко Марина Володимирівна</t>
  </si>
  <si>
    <t>Андрущак Тетяна</t>
  </si>
  <si>
    <t>Базилюк Антоніна Василівна</t>
  </si>
  <si>
    <t>Саклакова Ірина Михайлівна</t>
  </si>
  <si>
    <t>Залевська Ольга Григорівна</t>
  </si>
  <si>
    <t>Ляпкало Євгенія Геннадіївна</t>
  </si>
  <si>
    <t>Шаламова-Харченко Рита Миколаївна</t>
  </si>
  <si>
    <t xml:space="preserve">Панченко Вікторія Сергіївна </t>
  </si>
  <si>
    <t>Протасов Володимир Володимирович</t>
  </si>
  <si>
    <t>Півень Марта Василівна</t>
  </si>
  <si>
    <t>Рудюк Ольга Вікторівна</t>
  </si>
  <si>
    <t xml:space="preserve">Демчина Оксана Дмитрівна </t>
  </si>
  <si>
    <t xml:space="preserve">Татаринцева Юлія Леонідівна </t>
  </si>
  <si>
    <t>Доманчук Аліна ігорівна</t>
  </si>
  <si>
    <t>Михайленко Олена Вікторівна</t>
  </si>
  <si>
    <t>Нікітіна Дарія Андріївна</t>
  </si>
  <si>
    <t>Іваницька Ганна</t>
  </si>
  <si>
    <t>Городній Наталія Юріївна</t>
  </si>
  <si>
    <t>Максютенко Ірина Євгеніївна</t>
  </si>
  <si>
    <t>Сімачова Світлана</t>
  </si>
  <si>
    <t>Могер Анастасія</t>
  </si>
  <si>
    <t>Мотицина Тетяна</t>
  </si>
  <si>
    <t>Цимбалюк Алла</t>
  </si>
  <si>
    <t>Осипова Світлана Костянтинівна</t>
  </si>
  <si>
    <t>Іванченко Надія Петрівна</t>
  </si>
  <si>
    <t>Тимоць Мирослава Василівна</t>
  </si>
  <si>
    <t>Пшенична Марія</t>
  </si>
  <si>
    <t>Вахник Юлія Андріївна</t>
  </si>
  <si>
    <t>Анфінова Анна</t>
  </si>
  <si>
    <t>Чернецька Ольга Василівна</t>
  </si>
  <si>
    <t xml:space="preserve">Дячук Мар'яна Андріївна  </t>
  </si>
  <si>
    <t>Говбел Наталія Анатоліївна</t>
  </si>
  <si>
    <t>Совгир Людмила</t>
  </si>
  <si>
    <t>Бащук Лілія</t>
  </si>
  <si>
    <t>Попович Ольга</t>
  </si>
  <si>
    <t>Рябченко Ірина</t>
  </si>
  <si>
    <t>Кушнір Вікторія Вікторівна</t>
  </si>
  <si>
    <t>Козуб Ярослава Віталіївна</t>
  </si>
  <si>
    <t>Медведєва Олеся Вікторівна</t>
  </si>
  <si>
    <t>Євдокимова Наталія</t>
  </si>
  <si>
    <t>Кокоша Вікторія Миколаївна</t>
  </si>
  <si>
    <t xml:space="preserve"> Степанчук Світлана Леонідівна </t>
  </si>
  <si>
    <t>Яхонтова Тамара Юріївна</t>
  </si>
  <si>
    <t>Фединишин Леся Тимофіївна</t>
  </si>
  <si>
    <t>Бондар Ірина</t>
  </si>
  <si>
    <t>Валентюк  Світлана</t>
  </si>
  <si>
    <t>Демянчук Тетяна</t>
  </si>
  <si>
    <t>Микитюк Інна</t>
  </si>
  <si>
    <t>Людмила Гарасим</t>
  </si>
  <si>
    <t>Надія Березівська</t>
  </si>
  <si>
    <t>Стефанія Грицишин</t>
  </si>
  <si>
    <t>Світлана Кедись</t>
  </si>
  <si>
    <t>Лілія Ярема</t>
  </si>
  <si>
    <t>Єськова Анжела Миколаївна</t>
  </si>
  <si>
    <t>Шаповал Юлія</t>
  </si>
  <si>
    <t>Бойко Наталя</t>
  </si>
  <si>
    <t>Ващишина Анна Володимирівна</t>
  </si>
  <si>
    <t>Поліщук Сергій</t>
  </si>
  <si>
    <t>Шевченко Анна Анатоліївна</t>
  </si>
  <si>
    <t>Шията Ірина Миколаївна</t>
  </si>
  <si>
    <t>Боднарюк Ірина</t>
  </si>
  <si>
    <t>Вонсович Юлія Володимирівна</t>
  </si>
  <si>
    <t xml:space="preserve">Майстренко Ірина </t>
  </si>
  <si>
    <t>Абдулова Ольга</t>
  </si>
  <si>
    <t>Лобас Віталій</t>
  </si>
  <si>
    <t>Дяченко Юлія</t>
  </si>
  <si>
    <t>Слухаєвська Вікторія</t>
  </si>
  <si>
    <t>Отеченко Людмила</t>
  </si>
  <si>
    <t>Філь Олена Миколаївна</t>
  </si>
  <si>
    <t xml:space="preserve">Маслій Ольга Олександрівна </t>
  </si>
  <si>
    <t>Приходько Володимир Всеволодович</t>
  </si>
  <si>
    <t>Кус Ганна Петрівна</t>
  </si>
  <si>
    <t>Ворона Марія Михайлівна</t>
  </si>
  <si>
    <t>Стецюк Надія Анатолівна</t>
  </si>
  <si>
    <t xml:space="preserve"> Гнатів Наталія Іванівна</t>
  </si>
  <si>
    <t xml:space="preserve">Кухта Ганна Григорівна </t>
  </si>
  <si>
    <t>Замкова Світлана</t>
  </si>
  <si>
    <t>Чернюк Лілія Олександрівна</t>
  </si>
  <si>
    <t>Кравченко Оксана Миколаївна</t>
  </si>
  <si>
    <t>Шубер Мар'яна</t>
  </si>
  <si>
    <t>Войтенко Наталія Григорівна</t>
  </si>
  <si>
    <t>Мандрика Олександр</t>
  </si>
  <si>
    <t>Куріпка Тетяна Іванівна</t>
  </si>
  <si>
    <t>Щесюк Ірина Леонідівна</t>
  </si>
  <si>
    <t>Данилюк Олександра Вадимівна</t>
  </si>
  <si>
    <t xml:space="preserve"> Алєксєєв Владислав Володимирович</t>
  </si>
  <si>
    <t>Чепичко Анна</t>
  </si>
  <si>
    <t>Душенко Світлана</t>
  </si>
  <si>
    <t>Филь Ольга Миколаївна</t>
  </si>
  <si>
    <t>Яковенко Надія</t>
  </si>
  <si>
    <t xml:space="preserve">Безверхня Тетяна Миколаївна  </t>
  </si>
  <si>
    <t>Цирюк Вікторія</t>
  </si>
  <si>
    <t>Коса Тетяна</t>
  </si>
  <si>
    <t>Гринчий Яна</t>
  </si>
  <si>
    <t xml:space="preserve"> Приходько Олена</t>
  </si>
  <si>
    <t>Лецівська Людмила</t>
  </si>
  <si>
    <t>Пономаренко Оксана</t>
  </si>
  <si>
    <t>Погоролюк Ольга Миколаївна</t>
  </si>
  <si>
    <t xml:space="preserve">Кайнара Світлана Іванівна </t>
  </si>
  <si>
    <t xml:space="preserve">Хмелинська Алла Юріївна </t>
  </si>
  <si>
    <t xml:space="preserve"> Соломяна Ірина Анатоліївна</t>
  </si>
  <si>
    <t>Нікольчук Юлія</t>
  </si>
  <si>
    <t>Смирнова Анжела</t>
  </si>
  <si>
    <t>Кладченко Ірина Миколаївна</t>
  </si>
  <si>
    <t xml:space="preserve">Крепочина Тетяна </t>
  </si>
  <si>
    <t>Корда Тетяна Миколаївна</t>
  </si>
  <si>
    <t>Кость Оксана</t>
  </si>
  <si>
    <t>Гарайдич Олеся</t>
  </si>
  <si>
    <t>Зизич Тетяна</t>
  </si>
  <si>
    <t>Гудак Еріка</t>
  </si>
  <si>
    <t>Кравчук Оксана Ярославівна</t>
  </si>
  <si>
    <t>Бєлік Ольга Миколаївна</t>
  </si>
  <si>
    <t>Давиденко Євгенія</t>
  </si>
  <si>
    <t>Влавацька Тетяна</t>
  </si>
  <si>
    <t>Бєлова Євгенія</t>
  </si>
  <si>
    <t>Ушива Наталя</t>
  </si>
  <si>
    <t xml:space="preserve">Прядко Тетяна Андріївна </t>
  </si>
  <si>
    <t>Хоменко Оксана Володимирівна</t>
  </si>
  <si>
    <t>Меліховець Ганна Алімівна</t>
  </si>
  <si>
    <t xml:space="preserve"> Чеснік Наталія Миколаївна</t>
  </si>
  <si>
    <t>Струс Людмила Анатоліївна</t>
  </si>
  <si>
    <t>Рожко Олена Павлівна</t>
  </si>
  <si>
    <t>Рожко Зоя Павлівна</t>
  </si>
  <si>
    <t>Руденко Оксана Анатоліївна</t>
  </si>
  <si>
    <t>Дарчук Світлана</t>
  </si>
  <si>
    <t xml:space="preserve">Сичук Світлана Миколаївна </t>
  </si>
  <si>
    <t>Мельник Людмила Миколаївна</t>
  </si>
  <si>
    <t>Восьмерик Артем</t>
  </si>
  <si>
    <t>Сорокіна Анна</t>
  </si>
  <si>
    <t>Савонькина Галина</t>
  </si>
  <si>
    <t>Білецька Ірина</t>
  </si>
  <si>
    <t>Задорожна Ганна</t>
  </si>
  <si>
    <t>Мамай Валентина Федорівна</t>
  </si>
  <si>
    <t>Коров'яковська Дарина Сергіївна</t>
  </si>
  <si>
    <t>Савчук Ілона Ярославівна</t>
  </si>
  <si>
    <t>Бурчак Ангеліна</t>
  </si>
  <si>
    <t>Бартельова Алла Анатоліївна</t>
  </si>
  <si>
    <t>Мандрика Віта Олегівна</t>
  </si>
  <si>
    <t>Лесів Анатолій Іванович</t>
  </si>
  <si>
    <t>Сташенко Христина Василівна</t>
  </si>
  <si>
    <t>Бородуліна Жанна Ігорівна</t>
  </si>
  <si>
    <t>Кукурудзяк Леся Василівна</t>
  </si>
  <si>
    <t>Рудь Олена Володимирівна</t>
  </si>
  <si>
    <t>Каплій Наталія</t>
  </si>
  <si>
    <t>Ступаченко Ольга</t>
  </si>
  <si>
    <t>КОЦУР ЛЮБОВ</t>
  </si>
  <si>
    <t>ГОЛІНЕЙ ЮЛІЯ</t>
  </si>
  <si>
    <t>ГАНДЗЮК ТЕТЯНА</t>
  </si>
  <si>
    <t>МАЛІВАНЧУК ВАЛЕНТИНА</t>
  </si>
  <si>
    <t>Інна Володимирівна Колесник</t>
  </si>
  <si>
    <t>Белянко Лідія</t>
  </si>
  <si>
    <t>Нетребчук Лариса</t>
  </si>
  <si>
    <t>Калита Оксана</t>
  </si>
  <si>
    <t xml:space="preserve">Киричук Олена </t>
  </si>
  <si>
    <t>Ткачова Оксана</t>
  </si>
  <si>
    <t xml:space="preserve">Зінченко Наталія </t>
  </si>
  <si>
    <t>Маслєнікова Наталя Валеріївна</t>
  </si>
  <si>
    <t>Петрова Наталія</t>
  </si>
  <si>
    <t>Осадца Антоніна Богданівна</t>
  </si>
  <si>
    <t>Дашавська Оксана Володимирівна</t>
  </si>
  <si>
    <t>Лизанець Світлана Андріївна</t>
  </si>
  <si>
    <t>Огородник Віра Ярославівна</t>
  </si>
  <si>
    <t>Диркавець Наталія Степанівна</t>
  </si>
  <si>
    <t>Кулик Юлія Миколаївна</t>
  </si>
  <si>
    <t>Ткаченко Алла Анатоліївна</t>
  </si>
  <si>
    <t>Гриліцька Анжела Вікторівна</t>
  </si>
  <si>
    <t xml:space="preserve">Демура Анна </t>
  </si>
  <si>
    <t>Буката Сніжана</t>
  </si>
  <si>
    <t>Фінковський Віктор</t>
  </si>
  <si>
    <t xml:space="preserve">Одінцова Наталія </t>
  </si>
  <si>
    <t>Дудко Світлана</t>
  </si>
  <si>
    <t>Цибулькіна Наталя</t>
  </si>
  <si>
    <t>Жданова Ольга Федорівна</t>
  </si>
  <si>
    <t>Кошман Вікторія</t>
  </si>
  <si>
    <t>Кир'янова Наталія</t>
  </si>
  <si>
    <t>Тодосієнко Вікторія</t>
  </si>
  <si>
    <t>Матюпатенко Анастасія</t>
  </si>
  <si>
    <t>Образцова Ліна</t>
  </si>
  <si>
    <t>Мацукова Марина</t>
  </si>
  <si>
    <t>Ковальчук Алла Михайлівна</t>
  </si>
  <si>
    <t>Цюрюпа Леся</t>
  </si>
  <si>
    <t>Басок Тамара Григорівна</t>
  </si>
  <si>
    <t>Медведєва Світлана</t>
  </si>
  <si>
    <t>Московченко Ніна</t>
  </si>
  <si>
    <t>Рахмаіл Ганна</t>
  </si>
  <si>
    <t>Сергієнко Наталія Володимирівна</t>
  </si>
  <si>
    <t>Скулинець Світлана Григорівна</t>
  </si>
  <si>
    <t>Аракелян Олена Анатоліївна</t>
  </si>
  <si>
    <t xml:space="preserve">Тещинська Вікторія </t>
  </si>
  <si>
    <t>Лещук Олена</t>
  </si>
  <si>
    <t>Алексина Тетяна Петрівна</t>
  </si>
  <si>
    <t xml:space="preserve">Габрієлян Інна </t>
  </si>
  <si>
    <t xml:space="preserve">Кухарук Юрій </t>
  </si>
  <si>
    <t>Гурська Ольга</t>
  </si>
  <si>
    <t>Музика Неля</t>
  </si>
  <si>
    <t>Олійник Галина</t>
  </si>
  <si>
    <t xml:space="preserve">Водовіз Ольга </t>
  </si>
  <si>
    <t>Куля Кристина</t>
  </si>
  <si>
    <t>Волочай Марина</t>
  </si>
  <si>
    <t>Хребтовська Ірина Валеріївна</t>
  </si>
  <si>
    <t>Фурман Діана Григорівна</t>
  </si>
  <si>
    <t>Васильєва Ольга</t>
  </si>
  <si>
    <t>Антоніна Кравцова</t>
  </si>
  <si>
    <t xml:space="preserve">Піскова Жанна Валентинівна </t>
  </si>
  <si>
    <t>Пестовська Зоя Станіславівна</t>
  </si>
  <si>
    <t>Вареник Вікторія Миколаївна</t>
  </si>
  <si>
    <t>Болгар Тетяна Миколаївна</t>
  </si>
  <si>
    <t>Гаркава Лариса Олександрівна</t>
  </si>
  <si>
    <t>Рудик Вікторія Сергіївна</t>
  </si>
  <si>
    <t>Максим'як Марія Василівна</t>
  </si>
  <si>
    <t>Матушевська Люба</t>
  </si>
  <si>
    <t>Котенко Ірина</t>
  </si>
  <si>
    <t>Соломенцева Олена</t>
  </si>
  <si>
    <t>Ліпінська Валентина</t>
  </si>
  <si>
    <t>Ткачук Наталія Миколаївна</t>
  </si>
  <si>
    <t>Ільїна Світлана</t>
  </si>
  <si>
    <t>Литвинчук Ірина</t>
  </si>
  <si>
    <t>Чернега Інна</t>
  </si>
  <si>
    <t>Жуковська В.С.</t>
  </si>
  <si>
    <t>Петльована Аліна Володимирівна</t>
  </si>
  <si>
    <t>Гнап Руслана Василівна</t>
  </si>
  <si>
    <t>Борис Альона Миколаївна</t>
  </si>
  <si>
    <t>Юрченко Олена Володимирівна</t>
  </si>
  <si>
    <t>Тачка Олексій Володимирович</t>
  </si>
  <si>
    <t xml:space="preserve"> Тачка Ольга Миколаївна</t>
  </si>
  <si>
    <t>Вдовін Олександр Анатолійович</t>
  </si>
  <si>
    <t>Складан Інна Іванівна</t>
  </si>
  <si>
    <t>Міньковська Ірина Вікторівна</t>
  </si>
  <si>
    <t>Загребіна Анастасія Миколаївна</t>
  </si>
  <si>
    <t>Мезенцева Наталія Анатоліївна</t>
  </si>
  <si>
    <t>Головчак Галина Іванівна</t>
  </si>
  <si>
    <t>Калько Яна</t>
  </si>
  <si>
    <t>Крохта Оксана</t>
  </si>
  <si>
    <t xml:space="preserve">Окань Лілія </t>
  </si>
  <si>
    <t>Ніколюк Людмила</t>
  </si>
  <si>
    <t>Салій Ольга Миколаївна</t>
  </si>
  <si>
    <t>Цирулік Оксана Сергіївна</t>
  </si>
  <si>
    <t>Берест Мар'яна</t>
  </si>
  <si>
    <t>Турко Тетяна</t>
  </si>
  <si>
    <t xml:space="preserve">Жадан Віталій </t>
  </si>
  <si>
    <t>Меркушева Ірина</t>
  </si>
  <si>
    <t>Кадубець Дарія</t>
  </si>
  <si>
    <t xml:space="preserve"> Камінська Світлана</t>
  </si>
  <si>
    <t>Шапілова Катерина</t>
  </si>
  <si>
    <t xml:space="preserve">Демченко Віталія Олександрівна </t>
  </si>
  <si>
    <t>Лозинська Олена Юріївна</t>
  </si>
  <si>
    <t>Кулик Юлія</t>
  </si>
  <si>
    <t>Дубовик Лариса</t>
  </si>
  <si>
    <t>Ляшук Ольга Степанівна</t>
  </si>
  <si>
    <t>Ососкало Ірина Миколаївна</t>
  </si>
  <si>
    <t>Цехош Наталія Олексіївна</t>
  </si>
  <si>
    <t>Карамач Вікторія Юріївна</t>
  </si>
  <si>
    <t>Сашко Ольга Петрівна</t>
  </si>
  <si>
    <t>Данилов Валерій</t>
  </si>
  <si>
    <t>Ковальчук Світлана</t>
  </si>
  <si>
    <t>Захарчук Марина</t>
  </si>
  <si>
    <t>Курдюк Інна Григорівна</t>
  </si>
  <si>
    <t>Косачова Людмила</t>
  </si>
  <si>
    <t xml:space="preserve">Горошко Вікторія Леонідівна </t>
  </si>
  <si>
    <t>Сєднєва Наталія Володимирівна</t>
  </si>
  <si>
    <t>Дмитрієва Тетяна Львівна</t>
  </si>
  <si>
    <t>Кроха Галина Володимирівна</t>
  </si>
  <si>
    <t>Байда Наталія Вікторівна</t>
  </si>
  <si>
    <t>Собко Наталія Миколаївна</t>
  </si>
  <si>
    <t xml:space="preserve">Діброва Аліна </t>
  </si>
  <si>
    <t>Марченко Ольга</t>
  </si>
  <si>
    <t>Гончарова Марія</t>
  </si>
  <si>
    <t>Самарська Марія Василавна</t>
  </si>
  <si>
    <t>Бойко Зінаїда</t>
  </si>
  <si>
    <t xml:space="preserve">Волторніст Надія </t>
  </si>
  <si>
    <t xml:space="preserve">Горбачевська Вікторія </t>
  </si>
  <si>
    <t>Чепіль Віта</t>
  </si>
  <si>
    <t>Назарука Анна</t>
  </si>
  <si>
    <t>Пономаренко Лариса Володимирівна</t>
  </si>
  <si>
    <t>Федорова Світлана Михайлівна</t>
  </si>
  <si>
    <t>Тесленко Олена Володимирівна</t>
  </si>
  <si>
    <t>Канунік Олена Михайлівна</t>
  </si>
  <si>
    <t>Канонихіна Олена Миколаївна</t>
  </si>
  <si>
    <t>Олена Тітова</t>
  </si>
  <si>
    <t xml:space="preserve">Тетяна Брюховецька </t>
  </si>
  <si>
    <t>Чирка Андрій</t>
  </si>
  <si>
    <t xml:space="preserve">Складан Інна Іванівна </t>
  </si>
  <si>
    <t>Риженко Діана</t>
  </si>
  <si>
    <t>Процюк Галина Петрівна</t>
  </si>
  <si>
    <t xml:space="preserve"> Пташнік Альона Володимирівна</t>
  </si>
  <si>
    <t>Мальчики Діана Михайлівна</t>
  </si>
  <si>
    <t>Клібановська Вікторія Валеріївна</t>
  </si>
  <si>
    <t>Руда Олександра Валентинівна</t>
  </si>
  <si>
    <t>Мусатюк Марина Олександрівна</t>
  </si>
  <si>
    <t xml:space="preserve">Кушнір Людмила Семенівна </t>
  </si>
  <si>
    <t>Горова Світлана Миколаївна</t>
  </si>
  <si>
    <t>Реверук Михайло Андрійович</t>
  </si>
  <si>
    <t>Усата Юлія Миколаївна</t>
  </si>
  <si>
    <t>Маліцька Оксана Михайлівна</t>
  </si>
  <si>
    <t>Кошкалда Вікторія Вікторівна</t>
  </si>
  <si>
    <t xml:space="preserve">Загинайко Дарина Володимирівна </t>
  </si>
  <si>
    <t>Кашпур Ольга Вікторівна</t>
  </si>
  <si>
    <t>Минич Юлія Василівна</t>
  </si>
  <si>
    <t xml:space="preserve">Міщенко Аліна </t>
  </si>
  <si>
    <t>Альошина Тетяна Володимирівна</t>
  </si>
  <si>
    <t>Приймак Ліна Олегівна</t>
  </si>
  <si>
    <t>Азізова Наталія  Вадимівна</t>
  </si>
  <si>
    <t>Ляховенко Наталія Миколаївна</t>
  </si>
  <si>
    <t>Воропай Юлія Григорівна</t>
  </si>
  <si>
    <t>Струтинська Світлана</t>
  </si>
  <si>
    <t>Нещиряк Аліна</t>
  </si>
  <si>
    <t>Власкова Вікторія</t>
  </si>
  <si>
    <t>Кривопиша Олександр</t>
  </si>
  <si>
    <t>Пась Ярина Іванівна</t>
  </si>
  <si>
    <t>Грибанова Світлана Анатоліївна</t>
  </si>
  <si>
    <t>Алла Шевченко</t>
  </si>
  <si>
    <t xml:space="preserve">Мининник Тетяна Михайлівна </t>
  </si>
  <si>
    <t>Даниленко Юлія</t>
  </si>
  <si>
    <t xml:space="preserve"> Худолій Юлія</t>
  </si>
  <si>
    <t>Турченко Марина</t>
  </si>
  <si>
    <t>Фещенко Іра Іванівна</t>
  </si>
  <si>
    <t>Струк Тетяна</t>
  </si>
  <si>
    <t>Лопоша Тетяна</t>
  </si>
  <si>
    <t>Зінчук Олена</t>
  </si>
  <si>
    <t>Тітаренко Аліна Сергіївна</t>
  </si>
  <si>
    <t>Ольга Боровик</t>
  </si>
  <si>
    <t xml:space="preserve">Чубинська Надія </t>
  </si>
  <si>
    <t xml:space="preserve">Галманова Світлана Сергіївна </t>
  </si>
  <si>
    <t>Дацюк Анна</t>
  </si>
  <si>
    <t>Цимбалюк Наталя</t>
  </si>
  <si>
    <t>Сущева Анна Михайлівна</t>
  </si>
  <si>
    <t>Чутова Наталія Павлівна</t>
  </si>
  <si>
    <t>Шліхта Наталія</t>
  </si>
  <si>
    <t xml:space="preserve">Стріженок Наталія Олександрівна </t>
  </si>
  <si>
    <t>Коломійчук Олена Олександрівна</t>
  </si>
  <si>
    <t>Сімахіна Алла Миколаївна</t>
  </si>
  <si>
    <t>Третякова Валентина</t>
  </si>
  <si>
    <t>Семенець Єлизавета</t>
  </si>
  <si>
    <t xml:space="preserve">Омельяшко Вікторія </t>
  </si>
  <si>
    <t>Мокрушина Оксана Григорівна</t>
  </si>
  <si>
    <t>Шмигора Ірина Миколаївна</t>
  </si>
  <si>
    <t>Коломієць Олена</t>
  </si>
  <si>
    <t xml:space="preserve"> Ганжа Олександра</t>
  </si>
  <si>
    <t>Білова Ірина</t>
  </si>
  <si>
    <t>Антонов Антон</t>
  </si>
  <si>
    <t>Ільченко Галина Юріївна</t>
  </si>
  <si>
    <t>Фесенко Галина Дмитрівна</t>
  </si>
  <si>
    <t xml:space="preserve"> Делікатна Валентина Олександрівна</t>
  </si>
  <si>
    <t>Лисогор Ірина Павлівна</t>
  </si>
  <si>
    <t>Калініна Алла Василівна</t>
  </si>
  <si>
    <t>Лісовенко Людмила Олексіївна</t>
  </si>
  <si>
    <t xml:space="preserve">Шпак Олена Валеріївна </t>
  </si>
  <si>
    <t>Жолнач Ірина</t>
  </si>
  <si>
    <t>Борецька Мар'яна Михайлівна</t>
  </si>
  <si>
    <t xml:space="preserve">Кондратюк Ірина Василівна </t>
  </si>
  <si>
    <t>Файчук Ольга Валеріївна</t>
  </si>
  <si>
    <t>Мінєєва Олена Юріївна</t>
  </si>
  <si>
    <t>Дроботя Яна</t>
  </si>
  <si>
    <t>Безкровний Олександр</t>
  </si>
  <si>
    <t>Ісаченко- Сивак Розалія</t>
  </si>
  <si>
    <t xml:space="preserve">Федчишина Валерія </t>
  </si>
  <si>
    <t>Пятенда Юлія Володимирівна</t>
  </si>
  <si>
    <t>Лучицька Наталя</t>
  </si>
  <si>
    <t>Климко Ярина Миронівна</t>
  </si>
  <si>
    <t>Федина Віта</t>
  </si>
  <si>
    <t>Комарницька Ірина</t>
  </si>
  <si>
    <t>Зайцева Наталія Павлівна</t>
  </si>
  <si>
    <t>Корнієнко Ольга Олександрівна</t>
  </si>
  <si>
    <t xml:space="preserve">Балашова Оксана Миколаївна </t>
  </si>
  <si>
    <t>Будрик Оксана</t>
  </si>
  <si>
    <t>Іванчук Віталій</t>
  </si>
  <si>
    <t>Чорнобай Іван</t>
  </si>
  <si>
    <t>Іванчук Анастасія</t>
  </si>
  <si>
    <t>Лавренко Тетяна</t>
  </si>
  <si>
    <t>Портна Дар’я</t>
  </si>
  <si>
    <t>Галаган Наталія</t>
  </si>
  <si>
    <t>Богдан Олена</t>
  </si>
  <si>
    <t>Довгошей Олена</t>
  </si>
  <si>
    <t>Кононенко Леся</t>
  </si>
  <si>
    <t>Орлик Михайло</t>
  </si>
  <si>
    <t xml:space="preserve"> Савченко Віра</t>
  </si>
  <si>
    <t>Карнаушенко Алла</t>
  </si>
  <si>
    <t>Пристамський Олександр</t>
  </si>
  <si>
    <t>Батраченко Богдан</t>
  </si>
  <si>
    <t>Горбань Оксана</t>
  </si>
  <si>
    <t>Бриченко Аліна</t>
  </si>
  <si>
    <t>Редько Ганна Дмитрівна</t>
  </si>
  <si>
    <t>Нестеренко Марія</t>
  </si>
  <si>
    <t>Пащенко Олександр</t>
  </si>
  <si>
    <t>Пащенко Наталія</t>
  </si>
  <si>
    <t>Соловйова Ірина</t>
  </si>
  <si>
    <t>Мельник Світлана Павлівна</t>
  </si>
  <si>
    <t xml:space="preserve">Майстренко Дар'я Володимирівна </t>
  </si>
  <si>
    <t>Стьопочкіна Юлія</t>
  </si>
  <si>
    <t>Дребот Людмила Степанівна</t>
  </si>
  <si>
    <t>Олексюк Олександр Леонідович</t>
  </si>
  <si>
    <t>Балабуха Катерина Ігорівна</t>
  </si>
  <si>
    <t>Півнюк Майя Михайлівна</t>
  </si>
  <si>
    <t>Денисюк Наталія Володимирівна</t>
  </si>
  <si>
    <t>Жукова Дарія Володимирівна</t>
  </si>
  <si>
    <t>Самошкіна Ірина</t>
  </si>
  <si>
    <t>Рибіна Лариса</t>
  </si>
  <si>
    <t>Шалигіна Ірина</t>
  </si>
  <si>
    <t>Геєнко Михайло</t>
  </si>
  <si>
    <t>Гудзеляк Ігор Ігорович</t>
  </si>
  <si>
    <t>Фурко Надія Василівна</t>
  </si>
  <si>
    <t xml:space="preserve"> Бессолова Кристина</t>
  </si>
  <si>
    <t>Підвисоцька Людмила</t>
  </si>
  <si>
    <t>Дума Вікторія Леонідівна</t>
  </si>
  <si>
    <t>Котик Ольга Василівна</t>
  </si>
  <si>
    <t>Кондрацька Наталія Миколаївна</t>
  </si>
  <si>
    <t>Мельник Лариса Михайлівна</t>
  </si>
  <si>
    <t>Мельник Ленід Васильович</t>
  </si>
  <si>
    <t xml:space="preserve">Клименко Станіслав </t>
  </si>
  <si>
    <t>Писарчук Анна</t>
  </si>
  <si>
    <t>Губарєва Анна Олександрівна</t>
  </si>
  <si>
    <t>Перцева Людмила</t>
  </si>
  <si>
    <t>Коваль Марія Олександрівна</t>
  </si>
  <si>
    <t>Українець Марина Володимирівна</t>
  </si>
  <si>
    <t>Дідусенко Ірина  Віталіївна</t>
  </si>
  <si>
    <t>Жмура Олена Іванівна</t>
  </si>
  <si>
    <t>Дараган Катерина Володимирівна</t>
  </si>
  <si>
    <t>Андрієнко Вікторія</t>
  </si>
  <si>
    <t>Опанасенко Тамара Іванівна</t>
  </si>
  <si>
    <t xml:space="preserve">Зубенко Євгенія Іванівна </t>
  </si>
  <si>
    <t>Неділь Тетяна Анатоліївна</t>
  </si>
  <si>
    <t>Євіцький Іван</t>
  </si>
  <si>
    <t>Ткач Світлана</t>
  </si>
  <si>
    <t>Руснак Марина</t>
  </si>
  <si>
    <t>Мендрешора Майя</t>
  </si>
  <si>
    <t xml:space="preserve">Коверко Юлія </t>
  </si>
  <si>
    <t>Зібарова Людмила Миколаївна</t>
  </si>
  <si>
    <t>Козуб Ганна Олександрівна</t>
  </si>
  <si>
    <t>Фаловська Ірина</t>
  </si>
  <si>
    <t>Бортнюк Тетяна</t>
  </si>
  <si>
    <t>Пермякова Інна Геннадіївна</t>
  </si>
  <si>
    <t>Нечаєва Інеса Іванівна</t>
  </si>
  <si>
    <t>Шевченко Катерина Олександрівна</t>
  </si>
  <si>
    <t>Вітковська Ольга</t>
  </si>
  <si>
    <t>Гірська Світлана</t>
  </si>
  <si>
    <t>Троцюк Сергій</t>
  </si>
  <si>
    <t>Ройко Сергій</t>
  </si>
  <si>
    <t>Панащук Іванна</t>
  </si>
  <si>
    <t>Шапошнікова Ірина Сергіївна</t>
  </si>
  <si>
    <t>Бондарєва Вікторія Олександрівна</t>
  </si>
  <si>
    <t>Духніцький Юрій Олексійович</t>
  </si>
  <si>
    <t>Кияниця Наталія</t>
  </si>
  <si>
    <t>Венгльовська Олеся Сергіївна</t>
  </si>
  <si>
    <t xml:space="preserve"> Макоєдов Олександр</t>
  </si>
  <si>
    <t>Омельчук  Світлана</t>
  </si>
  <si>
    <t>Лихач Ніна</t>
  </si>
  <si>
    <t>Кущик Ілона Олегівна</t>
  </si>
  <si>
    <t>Дукач Тамара Вікторівна</t>
  </si>
  <si>
    <t>Тетяна Кочерга</t>
  </si>
  <si>
    <t>Олена Семченко</t>
  </si>
  <si>
    <t>Іваніцька Ірина Миколаївна</t>
  </si>
  <si>
    <t>РЯБОКІНЬ Алла</t>
  </si>
  <si>
    <t>Усик Наталія Вікторівна</t>
  </si>
  <si>
    <t xml:space="preserve">  Бабенко Світлана Сергіївна</t>
  </si>
  <si>
    <t>Тахтарова Ірина Сергіївна</t>
  </si>
  <si>
    <t>Бойко Тетяна Петрівна</t>
  </si>
  <si>
    <t>Письменна Тетяна</t>
  </si>
  <si>
    <t>Лещик Ірина</t>
  </si>
  <si>
    <t>Ковальчук Ольга Олексіївна</t>
  </si>
  <si>
    <t>Шеремета Тетяна Петрівна</t>
  </si>
  <si>
    <t>Семенюк Галина Миколаївна</t>
  </si>
  <si>
    <t>Кравченко Валентина</t>
  </si>
  <si>
    <t>Фоменко Кароліна</t>
  </si>
  <si>
    <t>Юшина Світлана</t>
  </si>
  <si>
    <t>Лящевська Наталія Іванівна</t>
  </si>
  <si>
    <t xml:space="preserve">Луценко Іван Валерійович </t>
  </si>
  <si>
    <t>Чеснік Наталія Миколаївна</t>
  </si>
  <si>
    <t xml:space="preserve">Кудлюк Дарина </t>
  </si>
  <si>
    <t>Мурга Тетяна</t>
  </si>
  <si>
    <t>Фененко Ольга</t>
  </si>
  <si>
    <t>Кузьменко Тетяна</t>
  </si>
  <si>
    <t>Басова Ольга</t>
  </si>
  <si>
    <t>Пильчук Мирослава</t>
  </si>
  <si>
    <t>Гладка Світлана Анатоліївна</t>
  </si>
  <si>
    <t>Деркач Анна</t>
  </si>
  <si>
    <t>Козачок Алла</t>
  </si>
  <si>
    <t>Троценко Дмитро Іванович</t>
  </si>
  <si>
    <t>Гордієвський Дмитро</t>
  </si>
  <si>
    <t>Васильчин Оксана</t>
  </si>
  <si>
    <t>Кійко Марія</t>
  </si>
  <si>
    <t>Онишко Ірина</t>
  </si>
  <si>
    <t>Гуль Василина</t>
  </si>
  <si>
    <t xml:space="preserve">Юрчик Людмила Валеріївна </t>
  </si>
  <si>
    <t>Сидоренко Катерина</t>
  </si>
  <si>
    <t>Кузнєцова Світлана Василівна</t>
  </si>
  <si>
    <t>Кравчук Анна Олександрівна</t>
  </si>
  <si>
    <t>Ликавська Тетяна, Редьква Оксана</t>
  </si>
  <si>
    <t>Кравчук Наталя Олександрівна</t>
  </si>
  <si>
    <t xml:space="preserve"> Григоренко Юлія Борисівна </t>
  </si>
  <si>
    <t>Щерба Любов  Анатоліївна</t>
  </si>
  <si>
    <t>Остапчук Тетяна Юріївна</t>
  </si>
  <si>
    <t>Дерпач Вікторія Вікторівна</t>
  </si>
  <si>
    <t>Нестерчук Ольга Віталіївна</t>
  </si>
  <si>
    <t>Шеруда Вікторія Миколаївна</t>
  </si>
  <si>
    <t>Єлькіна Світлана</t>
  </si>
  <si>
    <t>Сліпович Наталія Михайлівна</t>
  </si>
  <si>
    <t>Вєтєв Олександр</t>
  </si>
  <si>
    <t>Іваницька Оксана</t>
  </si>
  <si>
    <t>Федірко Віталія</t>
  </si>
  <si>
    <t>Григорчук Вікторія</t>
  </si>
  <si>
    <t>Барвінченко Вікторія Олександрівна</t>
  </si>
  <si>
    <t>Стратійчук Марина Олександрівна</t>
  </si>
  <si>
    <t>Джумеля Мирослава Василівна</t>
  </si>
  <si>
    <t>Жеваго Юлія Генріхівна</t>
  </si>
  <si>
    <t>Жданова О.Ф.</t>
  </si>
  <si>
    <t>Гриценко В.О.</t>
  </si>
  <si>
    <t>Маковецька А.С.</t>
  </si>
  <si>
    <t>Осеник Лариса</t>
  </si>
  <si>
    <t>Квятковська Анастасія</t>
  </si>
  <si>
    <t>Герасічкина Таїсія</t>
  </si>
  <si>
    <t>Крамаренко Ольга</t>
  </si>
  <si>
    <t xml:space="preserve">Буяк Рената Романівна </t>
  </si>
  <si>
    <t>Пасічник Ганна Ігорівна</t>
  </si>
  <si>
    <t>Фаєвська Тамара Вікторівна</t>
  </si>
  <si>
    <t>Трапезникова Олена Василівна</t>
  </si>
  <si>
    <t>Малюжонок Олена Олександрівна</t>
  </si>
  <si>
    <t>Заячук Ольга Василівна</t>
  </si>
  <si>
    <t>Король Володимир Володимирович</t>
  </si>
  <si>
    <t>Бислова Катерина Олегівна</t>
  </si>
  <si>
    <t xml:space="preserve">Боднар Ольга Ігорівна </t>
  </si>
  <si>
    <t xml:space="preserve">Іваніцька Ірина Миколаївна </t>
  </si>
  <si>
    <t>№ з/п</t>
  </si>
  <si>
    <t>Говорун Світлана Михайлівна</t>
  </si>
  <si>
    <t>Іванова Оксана Ярославівна</t>
  </si>
  <si>
    <t>Мироник Юлія Іванівна</t>
  </si>
  <si>
    <t>Куса Тетяна Миколаївна</t>
  </si>
  <si>
    <t>Криничанська Світлана Костянтинівна</t>
  </si>
  <si>
    <t>Дашко Ірина Михайлівна</t>
  </si>
  <si>
    <t>Доломан Тетяна Миколаївна</t>
  </si>
  <si>
    <t>Троян Діана Володимирівна</t>
  </si>
  <si>
    <t>Смикуліс Соломія Степанівна</t>
  </si>
  <si>
    <t>Кагляк Олена Володимирівна</t>
  </si>
  <si>
    <t>Заїка Ольга</t>
  </si>
  <si>
    <t>Ахмадєєва Світлана Миколаївна</t>
  </si>
  <si>
    <t>Легошина Олена Леонідівна</t>
  </si>
  <si>
    <t>Ярмолатій Андрій Вікторович</t>
  </si>
  <si>
    <t>Заболотна Ніна Юріївна</t>
  </si>
  <si>
    <t>Загородня Людмила</t>
  </si>
  <si>
    <t>Грицишин Стефанія Йосипівна</t>
  </si>
  <si>
    <t>Крамар Людмила Богданівна</t>
  </si>
  <si>
    <t>Тимошик Михайло Морозенкович</t>
  </si>
  <si>
    <t>Лучко Карина Едуардівна</t>
  </si>
  <si>
    <t>Косицька Олена Михайлівна</t>
  </si>
  <si>
    <t>Рябченко Ірина Михайлівна</t>
  </si>
  <si>
    <t>Жаловага Галина Володимирівна</t>
  </si>
  <si>
    <t>Яхнова Олена Володимирівна</t>
  </si>
  <si>
    <t>Захарчук Марина Олександрівна</t>
  </si>
  <si>
    <t>Мостова Ірина Миколаївна</t>
  </si>
  <si>
    <t>Кравцова Антоніна Сергіївна</t>
  </si>
  <si>
    <t>Цікава Наталія Анатоліївна</t>
  </si>
  <si>
    <t>Сауляк Наталія Володимирівна</t>
  </si>
  <si>
    <t>Сивиринюк Інна Павлівна</t>
  </si>
  <si>
    <t>Щербакова Ольга Вікторівна</t>
  </si>
  <si>
    <t>Зайченко Ірина Георгіївна</t>
  </si>
  <si>
    <t>Чеснік Наталія</t>
  </si>
  <si>
    <t>Гриценко Світлана Іванівна</t>
  </si>
  <si>
    <t>Кухта Ганна Григорівна</t>
  </si>
  <si>
    <t>Ярмоленко Лариса Володимирівна</t>
  </si>
  <si>
    <t>Турко Тетяна Осипівна</t>
  </si>
  <si>
    <t>Гавриш Наталія Леонідівна</t>
  </si>
  <si>
    <t>Дрига Марина Володимирівна</t>
  </si>
  <si>
    <t>Демченко Віталія Олександрівна</t>
  </si>
  <si>
    <t>Максимчук Віра</t>
  </si>
  <si>
    <t>Ворона Антоніна Василівна</t>
  </si>
  <si>
    <t>Кошман Вікторія Вікторівна</t>
  </si>
  <si>
    <t>Дукельська Світлана Миколаївна</t>
  </si>
  <si>
    <t>Морозова Юлія Михайлівна</t>
  </si>
  <si>
    <t>Чишко Надія Петрівна</t>
  </si>
  <si>
    <t>Андрійчук Марія Юріївна</t>
  </si>
  <si>
    <t>Хінцинська Ірина Миколаївна</t>
  </si>
  <si>
    <t>Мороз Ірина Василівна</t>
  </si>
  <si>
    <t>Сіра Лілія Борисівна</t>
  </si>
  <si>
    <t>Білей Людмила Олексіївна</t>
  </si>
  <si>
    <t>Довбуш Ніна Євгенівна</t>
  </si>
  <si>
    <t>Кадубець Дар'я Зіновіївна</t>
  </si>
  <si>
    <t>Лінник Галина Іванівна</t>
  </si>
  <si>
    <t>Боднар Ірина Анатоліївна</t>
  </si>
  <si>
    <t>Букіна Тетяна Миколаївна</t>
  </si>
  <si>
    <t>Бойко Наталя Володимирівна</t>
  </si>
  <si>
    <t>Джур Юлія Федорівна</t>
  </si>
  <si>
    <t>Ломако Євгенія Павлівна</t>
  </si>
  <si>
    <t>Цабека Жанна Андріївна</t>
  </si>
  <si>
    <t>Гарайдич Олеся Андріївна</t>
  </si>
  <si>
    <t>Іванько Тетяна Петрівна</t>
  </si>
  <si>
    <t>Максимчук Віра Борисівна</t>
  </si>
  <si>
    <t>Чеснік Наталя Миколаївна</t>
  </si>
  <si>
    <t>Холопова Ольга Антонівна</t>
  </si>
  <si>
    <t>Нагайчук Галина Василівна</t>
  </si>
  <si>
    <t>Товкун Ніна Іванівна</t>
  </si>
  <si>
    <t>Чернобай Надія Володимирівна</t>
  </si>
  <si>
    <t>Комарницька Ірина Валеріївна</t>
  </si>
  <si>
    <t>Музика Світлана Петрівна</t>
  </si>
  <si>
    <t>Анфінова Анна Вікторівна</t>
  </si>
  <si>
    <t>Білошевич Вікторія Михайлівна</t>
  </si>
  <si>
    <t>Бурчак Ангеліна Вікторівна</t>
  </si>
  <si>
    <t>Євіцький Іван Іванович</t>
  </si>
  <si>
    <t>Ніколюк Людмила Петрівна</t>
  </si>
  <si>
    <t>Шпак Олена Валеріївна</t>
  </si>
  <si>
    <t>Пахарь Алла Володимирівна</t>
  </si>
  <si>
    <t>Вовк Алла Іванівна</t>
  </si>
  <si>
    <t>Мацькур Наталія Григорівна</t>
  </si>
  <si>
    <t>Косолапова Анна Олександрівна</t>
  </si>
  <si>
    <t>Павлова Тетяна Валеріївна</t>
  </si>
  <si>
    <t>Нартова Тетяна Олександрівна</t>
  </si>
  <si>
    <t>Левченко Олена Євгенівна</t>
  </si>
  <si>
    <t>Дзюбенко Оксана Володимирівна</t>
  </si>
  <si>
    <t>Столяр Марія Юріївна</t>
  </si>
  <si>
    <t>Шафорост Тетяна Миколаївна</t>
  </si>
  <si>
    <t>Гудак Еріка Павлівна</t>
  </si>
  <si>
    <t>Доманчук Аліна Ігорівна</t>
  </si>
  <si>
    <t>Левіна Олена Станіславівна</t>
  </si>
  <si>
    <t>Кривопиша Олександр Михайлович</t>
  </si>
  <si>
    <t>Бортнюк Тетяна Юріївна</t>
  </si>
  <si>
    <t>Старікова Алла Миколаївна</t>
  </si>
  <si>
    <t>Самойленко Вікторія Юріївна</t>
  </si>
  <si>
    <t>Кільчевська Ольга Вікторівна</t>
  </si>
  <si>
    <t>Мацукова Марина Вікторівна</t>
  </si>
  <si>
    <t>Кравченко Анна Олексіївна</t>
  </si>
  <si>
    <t>Пижук Володимир</t>
  </si>
  <si>
    <t>Матусяк Галина Іванівна</t>
  </si>
  <si>
    <t>Боднар Ольга Ігорівна</t>
  </si>
  <si>
    <t>Ткачук Наталя Миколаївна</t>
  </si>
  <si>
    <t>Дудченко Наталія Василівна</t>
  </si>
  <si>
    <t>Кушнеренко Ольга Петрівна</t>
  </si>
  <si>
    <t>Мар'яна Михайлівна Борецька</t>
  </si>
  <si>
    <t>Коваленко Людмила Анатоліївна</t>
  </si>
  <si>
    <t>Димарчук Тетяна Вікторівна</t>
  </si>
  <si>
    <t>Делікатна Валентина Олександрівна</t>
  </si>
  <si>
    <t>Нетребчук Лариса Олександрівна</t>
  </si>
  <si>
    <t>Бойко Ольга Полікарпівна</t>
  </si>
  <si>
    <t>Бондаренко Олена Михайлівна</t>
  </si>
  <si>
    <t>Романець Анна Василівна</t>
  </si>
  <si>
    <t>Довгошей Олена Олександрівна</t>
  </si>
  <si>
    <t>Сагімбаєва Олксандра Сергіївна</t>
  </si>
  <si>
    <t>Самойленко Марина Василівна</t>
  </si>
  <si>
    <t>Чесні Наталія Миколаївна</t>
  </si>
  <si>
    <t>Халатур Тамара Григорівна</t>
  </si>
  <si>
    <t>Ровна Оксана Валентинівна</t>
  </si>
  <si>
    <t>Димашевська Христина Богданівна</t>
  </si>
  <si>
    <t>Кокарєва Анастасія Віталіївна</t>
  </si>
  <si>
    <t>Кияниця Наталія Миколаївна</t>
  </si>
  <si>
    <t>Рахмаіл Ганна Володимирівна</t>
  </si>
  <si>
    <t>Караван Вікторія Олександрівна</t>
  </si>
  <si>
    <t>Бендзяк Христина Степанівна</t>
  </si>
  <si>
    <t>Костюшко Катерина Володимирівна</t>
  </si>
  <si>
    <t>Пшенична Анастасія Віталіївна</t>
  </si>
  <si>
    <t>Юортнюк Тетяна Юріївна</t>
  </si>
  <si>
    <t>Барбінова Тетяна Сергіївна</t>
  </si>
  <si>
    <t>Степанчук Світлана Леонідівна, Кокоша Вікторія Миколаївна</t>
  </si>
  <si>
    <t>Процик Марія Миколаївна, Гранда Олена Валеріївна</t>
  </si>
  <si>
    <t>Шолька Олена Вікторівна</t>
  </si>
  <si>
    <t>Федчишина Валерія Вячеславівна</t>
  </si>
  <si>
    <t>Левкович Олена Зенонівна</t>
  </si>
  <si>
    <t>Мотика Олексій Володимирович</t>
  </si>
  <si>
    <t>Луговська Юліана Вікторівна</t>
  </si>
  <si>
    <t>Бездітна Яна Михайлівна</t>
  </si>
  <si>
    <t>Кобилко Наталія Андріївна</t>
  </si>
  <si>
    <t>Слюсар Діана Григорівна</t>
  </si>
  <si>
    <t>Яценко Валентина</t>
  </si>
  <si>
    <t>РЯБОКІНЬ Алла Сергіївна</t>
  </si>
  <si>
    <t>Атаманчук Ольга Іванівна</t>
  </si>
  <si>
    <t>Ляпкало Євгенія Ганнадіївна</t>
  </si>
  <si>
    <t>Заіченко Олена Юріївна</t>
  </si>
  <si>
    <t>Волторніст Надія Миколаївна</t>
  </si>
  <si>
    <t>Маліванчук Валентина Іванівна</t>
  </si>
  <si>
    <t>Стукало Анастасія Олегівна</t>
  </si>
  <si>
    <t>Панченко Вікторія Сергіївна</t>
  </si>
  <si>
    <t>Василенко Тетяна Миколаївна</t>
  </si>
  <si>
    <t>Демченкова Надія Павлівна</t>
  </si>
  <si>
    <t>Тимошик Михайло Морозенкович і Крамар Людмила Богданівна</t>
  </si>
  <si>
    <t>Сташенко Христина Василівна, Лесів Анатолій Іванович</t>
  </si>
  <si>
    <t>Чернорук Людмила Володимирівна</t>
  </si>
  <si>
    <t>Боднарюк Ірина Леонідівна</t>
  </si>
  <si>
    <t>Величко Ольга Миколаївна</t>
  </si>
  <si>
    <t>Тижбірак Володимир Мар'янович</t>
  </si>
  <si>
    <t>Мехеда Віталіна Миколаївна</t>
  </si>
  <si>
    <t>Шах Таїсія Юріївна</t>
  </si>
  <si>
    <t>Кулик Юлія Едуардівна</t>
  </si>
  <si>
    <t xml:space="preserve"> Єфремова Ольга Петрівна</t>
  </si>
  <si>
    <t>Гудзь Ніна Василівна</t>
  </si>
  <si>
    <t>Олена Гранда</t>
  </si>
  <si>
    <t>Ірина Василівна Кондратюк</t>
  </si>
  <si>
    <t>Струтинська Світлана Анатоліївна</t>
  </si>
  <si>
    <t>Нещиряк Аліна Сергіївна</t>
  </si>
  <si>
    <t>Овчаренко Руслана Петрівна</t>
  </si>
  <si>
    <t>Ковальова Ірина Олександрівна</t>
  </si>
  <si>
    <t>Жезняк Альона Ігорівна</t>
  </si>
  <si>
    <t>Нікітюк Олег Федорович, Приступ Світлана Миколаївна</t>
  </si>
  <si>
    <t>Мендрешора Майя Романівна</t>
  </si>
  <si>
    <t>Горун Ольга Євгенівна , Турко Тетяна Осипівна</t>
  </si>
  <si>
    <t>Чернійчук Василина Василівна, Ландар Людмила Вікторівна</t>
  </si>
  <si>
    <t>Шевченко Алла Віталіївна</t>
  </si>
  <si>
    <t>Козир Анастасія Ігорівна, Березкина Леся Олегівна</t>
  </si>
  <si>
    <t>Нацюк Ольга Олександрівна</t>
  </si>
  <si>
    <t>Андрейко Наталя Петрівна</t>
  </si>
  <si>
    <t>Рихлюк Лариса Ігорівна</t>
  </si>
  <si>
    <t>Калашник Євгенія Іванівна</t>
  </si>
  <si>
    <t>Москаленко Олена Петрівна</t>
  </si>
  <si>
    <t>Волченко Наталя Василівна, Сулім Світлана Вікторівнаа</t>
  </si>
  <si>
    <t>Швець Ніна Петрівна</t>
  </si>
  <si>
    <t>Паномаренко Віта Анатоліївна</t>
  </si>
  <si>
    <t>Бадічка Олена Михайлівна, Кагляк Олена Володимирівна</t>
  </si>
  <si>
    <t>Кузьмич Алла Миколаївна, Веретка Казмірчук Ірина Іванівна</t>
  </si>
  <si>
    <t>Ютиш Наталія Василівна</t>
  </si>
  <si>
    <t>Левіна Олена Станіславівна (директор, керівник гуртка сценічної майстерності "Квіти України")</t>
  </si>
  <si>
    <t>Дашко Ірина Михайлівна, Кожемякіна Віта Вікторівна</t>
  </si>
  <si>
    <t>Гудак Еріка Павлівна, Кость Оксана Миколаївна</t>
  </si>
  <si>
    <t>Беляєва Ірина Олегівна</t>
  </si>
  <si>
    <t>Ликавська Тетяна Михайлівна, Редьква Оксана Зіновіївна</t>
  </si>
  <si>
    <t>Кокоша Вікторія Миколаївна, Степанчук Світлана Леонідівна</t>
  </si>
  <si>
    <t>Палій Тарас Валерійович</t>
  </si>
  <si>
    <t>Томчук Юлія Володимирівна</t>
  </si>
  <si>
    <t>Мамчик Анна Валеріївна та Брайткрайц Аліна Анатоліївна</t>
  </si>
  <si>
    <t>Герасічкина Таїсія Леонідівна</t>
  </si>
  <si>
    <t>Павлик Леся Володимирівна</t>
  </si>
  <si>
    <t>Хазанюк Галина Федорівна</t>
  </si>
  <si>
    <t>Мось Михайло Іванович</t>
  </si>
  <si>
    <t>Дашко Ірина Михайлівна, Доломан Тетяна Миколаївна, Троян Діана Володимирівна</t>
  </si>
  <si>
    <t>Бєрєжная Ірина Дмитрівна</t>
  </si>
  <si>
    <t>Губська Анна Сергіївна</t>
  </si>
  <si>
    <t>Кареліна Оксана Анатоліївна</t>
  </si>
  <si>
    <t>Гиндич Інна Євгенівна</t>
  </si>
  <si>
    <t>ТКАЧЕНКО ОКСАНА ІВАНІВНА</t>
  </si>
  <si>
    <t>Гладчук Яна Олександрівна</t>
  </si>
  <si>
    <t>Романюк Олена Іванівна</t>
  </si>
  <si>
    <t>Король Наталія Михайлівна</t>
  </si>
  <si>
    <t>Гарасим Людмила Георгіївна</t>
  </si>
  <si>
    <t>Шалигіна Ірина Валеріївна</t>
  </si>
  <si>
    <t>Кумбер Ірина Сергіївна</t>
  </si>
  <si>
    <t>Ткачова Оксана Миколаївна</t>
  </si>
  <si>
    <t>Цирюк Вікторія Володимирівна</t>
  </si>
  <si>
    <t>Золенко Ірина Володимирівна</t>
  </si>
  <si>
    <t>Кладченко ірина Миколаївна</t>
  </si>
  <si>
    <t>Брехіна Тамара Іванівна</t>
  </si>
  <si>
    <t>Понтус Алла Миколаївна</t>
  </si>
  <si>
    <t>Цибулькіна Наталя Володимирівна</t>
  </si>
  <si>
    <t>Кравчук Наталія, Вікоренко Альона</t>
  </si>
  <si>
    <t>Шпанюк Валентина Юріївна</t>
  </si>
  <si>
    <t>Соколенко Тетяна Володимирівна</t>
  </si>
  <si>
    <t>Скочко Інна Вікторівна</t>
  </si>
  <si>
    <t>Варгас Віра Михайлівна</t>
  </si>
  <si>
    <t>Мілашевич Ольга Юріївна</t>
  </si>
  <si>
    <t>Білик Юрій Васильович</t>
  </si>
  <si>
    <t>Яковенко Надія Петрівна</t>
  </si>
  <si>
    <t>Кухаренко Алла Володимирівна</t>
  </si>
  <si>
    <t>Скрипник Олена Федорівна</t>
  </si>
  <si>
    <t>Шевченко Марічка Миколаївна</t>
  </si>
  <si>
    <t>Прилипко Людмила Іванівна</t>
  </si>
  <si>
    <t>Глуховєрова Ксенія Євгенівна</t>
  </si>
  <si>
    <t>Прокуда Юлія Сергіївна</t>
  </si>
  <si>
    <t>Смирнова Анжела Олександрівна</t>
  </si>
  <si>
    <t>Ковальчук Світлана Дмитрівна</t>
  </si>
  <si>
    <t>Горбачевська Вікторія Аркадіїївна</t>
  </si>
  <si>
    <t>Кайнара Світлана Іванівна</t>
  </si>
  <si>
    <t>Тимошик Наталія Степанівна</t>
  </si>
  <si>
    <t>МИНИЧ Юлія Василівна</t>
  </si>
  <si>
    <t>Корнєва Вікторія Русланівна</t>
  </si>
  <si>
    <t>Степанова Світлана Леонідівна</t>
  </si>
  <si>
    <t>Уманська Олена Павлівна</t>
  </si>
  <si>
    <t>Сапун Олена Костянтинівна</t>
  </si>
  <si>
    <t>Ошуркова Вікторія Миколаївна</t>
  </si>
  <si>
    <t>Луценко Ірина Віталіївна</t>
  </si>
  <si>
    <t>Маковецька Анастасія Сергіївна</t>
  </si>
  <si>
    <t>Левицька Вікторія Сергіївна</t>
  </si>
  <si>
    <t>Сенько Леся Володимирівна</t>
  </si>
  <si>
    <t>Ір'янова Тетяна Сергіївна</t>
  </si>
  <si>
    <t>Череватенко Катерина Миколаївна</t>
  </si>
  <si>
    <t>Зінченко Наталія Володимирівна</t>
  </si>
  <si>
    <t>Кондратенко Алла Олексіївна</t>
  </si>
  <si>
    <t>Колендзян Наталія Сергіївна</t>
  </si>
  <si>
    <t>Костюкова Катерина Станіславівна</t>
  </si>
  <si>
    <t>Загинайко Дарина Володимирівна</t>
  </si>
  <si>
    <t>Моргун Вадим Володимирович</t>
  </si>
  <si>
    <t>Прокопенко Марія Іванівна</t>
  </si>
  <si>
    <t>Альохина Ольга Вікторівна</t>
  </si>
  <si>
    <t>Рижикова Тетяна Сергіївна</t>
  </si>
  <si>
    <t>Потапенко Ірина Миколаївна</t>
  </si>
  <si>
    <t>Нездюр Галина Віталіївна</t>
  </si>
  <si>
    <t>Крицька Ірина Олександрівна</t>
  </si>
  <si>
    <t>Піскова Жанна Валентинівна</t>
  </si>
  <si>
    <t>Кондратюк Ірина Василівна</t>
  </si>
  <si>
    <t>Рабчун Тетяна Володимирівна</t>
  </si>
  <si>
    <t>Рачинська Аліна Михайлівна</t>
  </si>
  <si>
    <t>Гладка Юлія Іванівна</t>
  </si>
  <si>
    <t>Завальнюв Олена Анатоліївна</t>
  </si>
  <si>
    <t>Марушко Надія</t>
  </si>
  <si>
    <t>Горбан Ірина</t>
  </si>
  <si>
    <t>Шевченко Наталія</t>
  </si>
  <si>
    <t>Кириєнко Антоніна Григорівна</t>
  </si>
  <si>
    <t>Черкашина Олена Миколаївна</t>
  </si>
  <si>
    <t>Агаєва Оксана Вікторівна</t>
  </si>
  <si>
    <t>Єлькіна Світлана Володимирівна</t>
  </si>
  <si>
    <t>Душенко Світлана Анатоліївна</t>
  </si>
  <si>
    <t>Іванчук Анастасія Сергіївна</t>
  </si>
  <si>
    <t>Спасителева Ольга Олексіївна</t>
  </si>
  <si>
    <t>Філіппенко Інна Василівна</t>
  </si>
  <si>
    <t>Хізова Юлія Ігорівна</t>
  </si>
  <si>
    <t>Садовська Валентина Валеріївна</t>
  </si>
  <si>
    <t>Корж Кристина Олександрівна</t>
  </si>
  <si>
    <t>Єфименко Олексій Едуардович</t>
  </si>
  <si>
    <t>Дехтяр Марина Володимирівна</t>
  </si>
  <si>
    <t>Дороніна Ксенія Володимирівна</t>
  </si>
  <si>
    <t>Даниленко Галина Василівна</t>
  </si>
  <si>
    <t>Мандрика Ольга Григорівна</t>
  </si>
  <si>
    <t>Чупріна Ганна Степанівна</t>
  </si>
  <si>
    <t>Юркова Наталія Сергіївна</t>
  </si>
  <si>
    <t>Романець Ірина Миколаївна</t>
  </si>
  <si>
    <t>Вітер Наталія Іванівна</t>
  </si>
  <si>
    <t>Дрібоног Катерина Віталіївна</t>
  </si>
  <si>
    <t>Дубовик Лариса Ігорівна</t>
  </si>
  <si>
    <t>Горбань Оксана Василівна, Бриченко Аліна Миколаївна</t>
  </si>
  <si>
    <t>Лучицька Наталя Юріївна</t>
  </si>
  <si>
    <t>Маранська Ірина Андріївна</t>
  </si>
  <si>
    <t>Адаменко Віра Анатоліївна</t>
  </si>
  <si>
    <t>Геєнко Михайло, Гузенко Тетяна</t>
  </si>
  <si>
    <t>Харук Ігор Михайлович</t>
  </si>
  <si>
    <t>Руснак Марина Юріївна</t>
  </si>
  <si>
    <t>Ціпріс Наталія Леонідівна</t>
  </si>
  <si>
    <t>Дорош Яна Миколаївна</t>
  </si>
  <si>
    <t>Мережко Світлана Сергіївна</t>
  </si>
  <si>
    <t>Гончарова Марія Костянтинівна</t>
  </si>
  <si>
    <t>Гребенюк Наталія Ігорівна</t>
  </si>
  <si>
    <t>Олійник Валерія Ігоровна</t>
  </si>
  <si>
    <t>Майстренко Дар'я володимирівна</t>
  </si>
  <si>
    <t>Куляс Тетяна Юріївна</t>
  </si>
  <si>
    <t>Горошко Вікторія Леонідівна, Дмитрієва Тетяна Львівна</t>
  </si>
  <si>
    <t>Шевченко Галина Анатоліївна</t>
  </si>
  <si>
    <t>Петрушевська Наталія Олександрівна</t>
  </si>
  <si>
    <t>Гальченко Марія Рустіківна</t>
  </si>
  <si>
    <t>Прийомова Світлана Володимирівна</t>
  </si>
  <si>
    <t>Волошин Вадим Олександрович</t>
  </si>
  <si>
    <t>Решотка Наталія Олександрівна</t>
  </si>
  <si>
    <t>Іщук Анастасія Анатоліївна</t>
  </si>
  <si>
    <t>Андрієнко Вікторія Миколаївна</t>
  </si>
  <si>
    <t>Кривошей Ольга Олегівна</t>
  </si>
  <si>
    <t>Музика Неля Петрівна</t>
  </si>
  <si>
    <t xml:space="preserve">Олійник Галина Сергіївна </t>
  </si>
  <si>
    <t>Восьмерик Артем Юрійович, Мамренко Лариса Миколаївна.</t>
  </si>
  <si>
    <t>Назарук Анна Сергіївна</t>
  </si>
  <si>
    <t>Лівінцева Наталя Іванівна</t>
  </si>
  <si>
    <t xml:space="preserve"> Снігірьов Ігор Анатолійович</t>
  </si>
  <si>
    <t>Снігірьова Тетяна Анатоліївна</t>
  </si>
  <si>
    <t>Подгорна Алла Олександрівна</t>
  </si>
  <si>
    <t>Гарбузова Лариса Василівна</t>
  </si>
  <si>
    <t>Чумак Лариса Миколаївна</t>
  </si>
  <si>
    <t>Митрофанова Оксана Петрівна</t>
  </si>
  <si>
    <t xml:space="preserve"> Гранда Олена Валеріївна</t>
  </si>
  <si>
    <t>Процик Марія Миколаївна</t>
  </si>
  <si>
    <t>Куля Кристина Володимирівна</t>
  </si>
  <si>
    <t>Кондратьєва Людмила Олександрівна</t>
  </si>
  <si>
    <t>Череповська Ніна Миколаївна</t>
  </si>
  <si>
    <t>Бойко Катерина Вікторівна</t>
  </si>
  <si>
    <t>Півторак Рімма Григорівна</t>
  </si>
  <si>
    <t>Прядко Тетяна Андріївна</t>
  </si>
  <si>
    <t>Чепіль Віта Олександрівна</t>
  </si>
  <si>
    <t>Глушенко Тетяна Миколаївна</t>
  </si>
  <si>
    <t>Роман Інна Василівна</t>
  </si>
  <si>
    <t>Федяй Ксенія Миколаївна</t>
  </si>
  <si>
    <t>Керівник гуртка "Козацька варта" Птуха Світлана</t>
  </si>
  <si>
    <t>Власенко Ірина Юріївна</t>
  </si>
  <si>
    <t>Федяй Ірина Олександрівна</t>
  </si>
  <si>
    <t>Фоменко Кароліна Вадимівна</t>
  </si>
  <si>
    <t>Карпенкіна Любов Григорівна</t>
  </si>
  <si>
    <t>Луценко Іван Валерійович</t>
  </si>
  <si>
    <t>Григоренко Валентина Андріївна</t>
  </si>
  <si>
    <t>Зборик Олена Борисівна</t>
  </si>
  <si>
    <t>Войтенко Надія Аркадіївна</t>
  </si>
  <si>
    <t>Роєнко Вікторія Леонідівна</t>
  </si>
  <si>
    <t>Кудлюк Дарина Вікторівна</t>
  </si>
  <si>
    <t>Васіліна Олена Сергіївн</t>
  </si>
  <si>
    <t>Шличкова Заряна Ігорівна</t>
  </si>
  <si>
    <t>Ширяєва Олена Григорівна</t>
  </si>
  <si>
    <t>Дорош Яна Миколаїівна</t>
  </si>
  <si>
    <t>Лобас Віталій Володимирович</t>
  </si>
  <si>
    <t>Цибенко Інна Віталіївна</t>
  </si>
  <si>
    <t>Янкова Таміла Миколаївна</t>
  </si>
  <si>
    <t>Мельниченко Катерина Миколаївна</t>
  </si>
  <si>
    <t>Головня Аліна Миколаївна</t>
  </si>
  <si>
    <t>Мельник Тетяна Олександрівна</t>
  </si>
  <si>
    <t>Мінгазетдінова Ольга Федорівна</t>
  </si>
  <si>
    <t>Герасимюк Анна Миколаївна</t>
  </si>
  <si>
    <t>Нешпор Марина Олександрівна</t>
  </si>
  <si>
    <t>Трач Інна Вікторівна</t>
  </si>
  <si>
    <t>Марченко Ольга Сергіївна</t>
  </si>
  <si>
    <t>Степанчук Світлана Леонідівна</t>
  </si>
  <si>
    <t>Романюк Аліна Юріївна, Сліпківська Альона Анатоліївна</t>
  </si>
  <si>
    <t>Онищенко Юлія</t>
  </si>
  <si>
    <t>Висовень Даша</t>
  </si>
  <si>
    <t>Макарчук Олександр</t>
  </si>
  <si>
    <t>Бойко Юлія</t>
  </si>
  <si>
    <t>Сліпківська Альона Анатоліївна</t>
  </si>
  <si>
    <t>Романюк Аліна Юріївна</t>
  </si>
  <si>
    <t>Юрковська Галина Миколаївна</t>
  </si>
  <si>
    <t>Фурлет Оксана Миколаївна</t>
  </si>
  <si>
    <t>Дацун Наталія Миколаївна</t>
  </si>
  <si>
    <t>Драна Олена Віталіївна</t>
  </si>
  <si>
    <t>Вєтєв Олександр Сергійович</t>
  </si>
  <si>
    <t>Горобець Діана Михайлівна</t>
  </si>
  <si>
    <t>Любов Анатоліївна Коцур</t>
  </si>
  <si>
    <t>Квятковська Анастасія Василівна</t>
  </si>
  <si>
    <t>Кащук Ніна Іванівна</t>
  </si>
  <si>
    <t>Юрчик Людмила Валеріївна</t>
  </si>
  <si>
    <t>Іваницька Алла, Терещенко Катерина</t>
  </si>
  <si>
    <t>Коцюба Олена Володимирівна</t>
  </si>
  <si>
    <t>Мажора Наталія МИколаївна</t>
  </si>
  <si>
    <t>Голуб Ольга Миколаївна</t>
  </si>
  <si>
    <t>Пляшко Людмила Степанівна</t>
  </si>
  <si>
    <t>Грищенко Людмила Анатоліївна</t>
  </si>
  <si>
    <t>Задорожна Оксана Михайлівна</t>
  </si>
  <si>
    <t>Вітковська Ольга Іванівна</t>
  </si>
  <si>
    <t>Тимошик Наталія</t>
  </si>
  <si>
    <t xml:space="preserve">Крамар Людмила </t>
  </si>
  <si>
    <t>Ліштван Ірина</t>
  </si>
  <si>
    <t>Локошко Людмила Анатоліївна</t>
  </si>
  <si>
    <t>Вишневська Євгенія Юріївна</t>
  </si>
  <si>
    <t>Оліферук Олена Вініамінівна</t>
  </si>
  <si>
    <t>Литвиненко Олена Володимирівна</t>
  </si>
  <si>
    <t>Шипілова Олена Віталіївна</t>
  </si>
  <si>
    <t>Микуліна Іма Констатинівна</t>
  </si>
  <si>
    <t>Шолудько Валентина Юріївна</t>
  </si>
  <si>
    <t>Ірина Боднарюк</t>
  </si>
  <si>
    <t>Грачова Людмила Миколаївна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</si>
</sst>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alan.bank.gov.ua/get-user-certificate/pG1KONFHycPB1pNFx3Tb" TargetMode="External"/><Relationship Id="rId170" Type="http://schemas.openxmlformats.org/officeDocument/2006/relationships/hyperlink" Target="https://talan.bank.gov.ua/get-user-certificate/pG1KOU4NIE_krNS1TjQj" TargetMode="External"/><Relationship Id="rId268" Type="http://schemas.openxmlformats.org/officeDocument/2006/relationships/hyperlink" Target="https://talan.bank.gov.ua/get-user-certificate/pG1KOL4ptrRqGDSVjF0S" TargetMode="External"/><Relationship Id="rId475" Type="http://schemas.openxmlformats.org/officeDocument/2006/relationships/hyperlink" Target="https://talan.bank.gov.ua/get-user-certificate/pG1KOE28J2cuEha277ur" TargetMode="External"/><Relationship Id="rId682" Type="http://schemas.openxmlformats.org/officeDocument/2006/relationships/hyperlink" Target="https://talan.bank.gov.ua/get-user-certificate/y42WYDLx8k52YhJW0hWC" TargetMode="External"/><Relationship Id="rId128" Type="http://schemas.openxmlformats.org/officeDocument/2006/relationships/hyperlink" Target="https://talan.bank.gov.ua/get-user-certificate/pG1KOLkh2Y2eqK2vnHft" TargetMode="External"/><Relationship Id="rId335" Type="http://schemas.openxmlformats.org/officeDocument/2006/relationships/hyperlink" Target="https://talan.bank.gov.ua/get-user-certificate/pG1KO2v5C1JjKiASUHI6" TargetMode="External"/><Relationship Id="rId542" Type="http://schemas.openxmlformats.org/officeDocument/2006/relationships/hyperlink" Target="https://talan.bank.gov.ua/get-user-certificate/y42WYGC52AFONwVzySQp" TargetMode="External"/><Relationship Id="rId987" Type="http://schemas.openxmlformats.org/officeDocument/2006/relationships/hyperlink" Target="https://talan.bank.gov.ua/get-user-certificate/y42WYVU4G9baYn-Vdsa0" TargetMode="External"/><Relationship Id="rId402" Type="http://schemas.openxmlformats.org/officeDocument/2006/relationships/hyperlink" Target="https://talan.bank.gov.ua/get-user-certificate/pG1KOmvxUBDXDyVW7NdS" TargetMode="External"/><Relationship Id="rId847" Type="http://schemas.openxmlformats.org/officeDocument/2006/relationships/hyperlink" Target="https://talan.bank.gov.ua/get-user-certificate/y42WYnme0ZkyCjZ5R3_9" TargetMode="External"/><Relationship Id="rId1032" Type="http://schemas.openxmlformats.org/officeDocument/2006/relationships/hyperlink" Target="https://talan.bank.gov.ua/get-user-certificate/y42WYaX7VyxmvsES8yD9" TargetMode="External"/><Relationship Id="rId707" Type="http://schemas.openxmlformats.org/officeDocument/2006/relationships/hyperlink" Target="https://talan.bank.gov.ua/get-user-certificate/y42WYsIJZiLwx4atd-EJ" TargetMode="External"/><Relationship Id="rId914" Type="http://schemas.openxmlformats.org/officeDocument/2006/relationships/hyperlink" Target="https://talan.bank.gov.ua/get-user-certificate/y42WYwvsgDx7t-lisv_t" TargetMode="External"/><Relationship Id="rId43" Type="http://schemas.openxmlformats.org/officeDocument/2006/relationships/hyperlink" Target="https://talan.bank.gov.ua/get-user-certificate/pG1KOyJ9MTXoz5gqaMQa" TargetMode="External"/><Relationship Id="rId192" Type="http://schemas.openxmlformats.org/officeDocument/2006/relationships/hyperlink" Target="https://talan.bank.gov.ua/get-user-certificate/pG1KORKEZkVmU_KHBFZ0" TargetMode="External"/><Relationship Id="rId497" Type="http://schemas.openxmlformats.org/officeDocument/2006/relationships/hyperlink" Target="https://talan.bank.gov.ua/get-user-certificate/pG1KOogGnbXH2evUBYMO" TargetMode="External"/><Relationship Id="rId357" Type="http://schemas.openxmlformats.org/officeDocument/2006/relationships/hyperlink" Target="https://talan.bank.gov.ua/get-user-certificate/pG1KOBOkum3U8DXDuvqu" TargetMode="External"/><Relationship Id="rId217" Type="http://schemas.openxmlformats.org/officeDocument/2006/relationships/hyperlink" Target="https://talan.bank.gov.ua/get-user-certificate/pG1KOFC8jpycdWaGxt4w" TargetMode="External"/><Relationship Id="rId564" Type="http://schemas.openxmlformats.org/officeDocument/2006/relationships/hyperlink" Target="https://talan.bank.gov.ua/get-user-certificate/y42WYvT1qP_SkhejyY-2" TargetMode="External"/><Relationship Id="rId771" Type="http://schemas.openxmlformats.org/officeDocument/2006/relationships/hyperlink" Target="https://talan.bank.gov.ua/get-user-certificate/y42WYlSNQy0qDFqZRkrH" TargetMode="External"/><Relationship Id="rId869" Type="http://schemas.openxmlformats.org/officeDocument/2006/relationships/hyperlink" Target="https://talan.bank.gov.ua/get-user-certificate/y42WYUPYKyMHaHQZXbtX" TargetMode="External"/><Relationship Id="rId424" Type="http://schemas.openxmlformats.org/officeDocument/2006/relationships/hyperlink" Target="https://talan.bank.gov.ua/get-user-certificate/pG1KOb4szKGpsDuIKYfg" TargetMode="External"/><Relationship Id="rId631" Type="http://schemas.openxmlformats.org/officeDocument/2006/relationships/hyperlink" Target="https://talan.bank.gov.ua/get-user-certificate/y42WYatlMoTXFuzrjq3c" TargetMode="External"/><Relationship Id="rId729" Type="http://schemas.openxmlformats.org/officeDocument/2006/relationships/hyperlink" Target="https://talan.bank.gov.ua/get-user-certificate/y42WYKEOBU5vJ1E6Hie3" TargetMode="External"/><Relationship Id="rId1054" Type="http://schemas.openxmlformats.org/officeDocument/2006/relationships/hyperlink" Target="https://talan.bank.gov.ua/get-user-certificate/y42WYG8uTpWebWJj5O2U" TargetMode="External"/><Relationship Id="rId936" Type="http://schemas.openxmlformats.org/officeDocument/2006/relationships/hyperlink" Target="https://talan.bank.gov.ua/get-user-certificate/y42WYkHSrTnpxauvjUYN" TargetMode="External"/><Relationship Id="rId65" Type="http://schemas.openxmlformats.org/officeDocument/2006/relationships/hyperlink" Target="https://talan.bank.gov.ua/get-user-certificate/pG1KOKUSiZc_ZcR2bA9i" TargetMode="External"/><Relationship Id="rId281" Type="http://schemas.openxmlformats.org/officeDocument/2006/relationships/hyperlink" Target="https://talan.bank.gov.ua/get-user-certificate/pG1KONpkc7vDy4lZArr8" TargetMode="External"/><Relationship Id="rId141" Type="http://schemas.openxmlformats.org/officeDocument/2006/relationships/hyperlink" Target="https://talan.bank.gov.ua/get-user-certificate/pG1KOuWvdWQ2Q6-ucTtY" TargetMode="External"/><Relationship Id="rId379" Type="http://schemas.openxmlformats.org/officeDocument/2006/relationships/hyperlink" Target="https://talan.bank.gov.ua/get-user-certificate/pG1KOiDdz62MUWwvgoL_" TargetMode="External"/><Relationship Id="rId586" Type="http://schemas.openxmlformats.org/officeDocument/2006/relationships/hyperlink" Target="https://talan.bank.gov.ua/get-user-certificate/y42WYz_YUh4rueEYXHPq" TargetMode="External"/><Relationship Id="rId793" Type="http://schemas.openxmlformats.org/officeDocument/2006/relationships/hyperlink" Target="https://talan.bank.gov.ua/get-user-certificate/y42WYamxGcHsdmDuVdpc" TargetMode="External"/><Relationship Id="rId7" Type="http://schemas.openxmlformats.org/officeDocument/2006/relationships/hyperlink" Target="https://talan.bank.gov.ua/get-user-certificate/pG1KOsnc2xb33f6iuf1j" TargetMode="External"/><Relationship Id="rId239" Type="http://schemas.openxmlformats.org/officeDocument/2006/relationships/hyperlink" Target="https://talan.bank.gov.ua/get-user-certificate/pG1KOzCs3kxiFNox5cO8" TargetMode="External"/><Relationship Id="rId446" Type="http://schemas.openxmlformats.org/officeDocument/2006/relationships/hyperlink" Target="https://talan.bank.gov.ua/get-user-certificate/pG1KOw7VJ2U4PkMXqab8" TargetMode="External"/><Relationship Id="rId653" Type="http://schemas.openxmlformats.org/officeDocument/2006/relationships/hyperlink" Target="https://talan.bank.gov.ua/get-user-certificate/y42WYiyH5utQHNk-4poV" TargetMode="External"/><Relationship Id="rId1076" Type="http://schemas.openxmlformats.org/officeDocument/2006/relationships/hyperlink" Target="https://talan.bank.gov.ua/get-user-certificate/y42WYILUsuSJsd5aFYvz" TargetMode="External"/><Relationship Id="rId306" Type="http://schemas.openxmlformats.org/officeDocument/2006/relationships/hyperlink" Target="https://talan.bank.gov.ua/get-user-certificate/pG1KOOf4oQ5LuhUQdIvD" TargetMode="External"/><Relationship Id="rId860" Type="http://schemas.openxmlformats.org/officeDocument/2006/relationships/hyperlink" Target="https://talan.bank.gov.ua/get-user-certificate/y42WYZxMkoT-DCImSwlb" TargetMode="External"/><Relationship Id="rId958" Type="http://schemas.openxmlformats.org/officeDocument/2006/relationships/hyperlink" Target="https://talan.bank.gov.ua/get-user-certificate/y42WYxDejbkTR2uh8EG9" TargetMode="External"/><Relationship Id="rId87" Type="http://schemas.openxmlformats.org/officeDocument/2006/relationships/hyperlink" Target="https://talan.bank.gov.ua/get-user-certificate/pG1KOjIkckjJHV5iwSdY" TargetMode="External"/><Relationship Id="rId513" Type="http://schemas.openxmlformats.org/officeDocument/2006/relationships/hyperlink" Target="https://talan.bank.gov.ua/get-user-certificate/pG1KOa9jYsygb5BGxx2z" TargetMode="External"/><Relationship Id="rId720" Type="http://schemas.openxmlformats.org/officeDocument/2006/relationships/hyperlink" Target="https://talan.bank.gov.ua/get-user-certificate/y42WYSjzTwHIEOCY3zro" TargetMode="External"/><Relationship Id="rId818" Type="http://schemas.openxmlformats.org/officeDocument/2006/relationships/hyperlink" Target="https://talan.bank.gov.ua/get-user-certificate/y42WYdALdlw_Idvd8qSj" TargetMode="External"/><Relationship Id="rId1003" Type="http://schemas.openxmlformats.org/officeDocument/2006/relationships/hyperlink" Target="https://talan.bank.gov.ua/get-user-certificate/y42WYxYcQW2y2zQuFYMi" TargetMode="External"/><Relationship Id="rId14" Type="http://schemas.openxmlformats.org/officeDocument/2006/relationships/hyperlink" Target="https://talan.bank.gov.ua/get-user-certificate/pG1KOt70fIKSh9nvpe_I" TargetMode="External"/><Relationship Id="rId98" Type="http://schemas.openxmlformats.org/officeDocument/2006/relationships/hyperlink" Target="https://talan.bank.gov.ua/get-user-certificate/pG1KOpACFKdrID_kWtzs" TargetMode="External"/><Relationship Id="rId163" Type="http://schemas.openxmlformats.org/officeDocument/2006/relationships/hyperlink" Target="https://talan.bank.gov.ua/get-user-certificate/pG1KOwNr9NdPnQLTdSny" TargetMode="External"/><Relationship Id="rId370" Type="http://schemas.openxmlformats.org/officeDocument/2006/relationships/hyperlink" Target="https://talan.bank.gov.ua/get-user-certificate/pG1KOzmN3-kKdYM0TKji" TargetMode="External"/><Relationship Id="rId829" Type="http://schemas.openxmlformats.org/officeDocument/2006/relationships/hyperlink" Target="https://talan.bank.gov.ua/get-user-certificate/y42WY5-fDKl4W6mzuskp" TargetMode="External"/><Relationship Id="rId1014" Type="http://schemas.openxmlformats.org/officeDocument/2006/relationships/hyperlink" Target="https://talan.bank.gov.ua/get-user-certificate/y42WYLF2vsbpUTGd4BoR" TargetMode="External"/><Relationship Id="rId230" Type="http://schemas.openxmlformats.org/officeDocument/2006/relationships/hyperlink" Target="https://talan.bank.gov.ua/get-user-certificate/pG1KO3-q2M9yLPXhSNuC" TargetMode="External"/><Relationship Id="rId468" Type="http://schemas.openxmlformats.org/officeDocument/2006/relationships/hyperlink" Target="https://talan.bank.gov.ua/get-user-certificate/pG1KO9vK2AMW_nUfnHOl" TargetMode="External"/><Relationship Id="rId675" Type="http://schemas.openxmlformats.org/officeDocument/2006/relationships/hyperlink" Target="https://talan.bank.gov.ua/get-user-certificate/y42WY4v5lPccKr8YMrOq" TargetMode="External"/><Relationship Id="rId882" Type="http://schemas.openxmlformats.org/officeDocument/2006/relationships/hyperlink" Target="https://talan.bank.gov.ua/get-user-certificate/y42WYJuTEQTr-1o0sd56" TargetMode="External"/><Relationship Id="rId1098" Type="http://schemas.openxmlformats.org/officeDocument/2006/relationships/hyperlink" Target="https://talan.bank.gov.ua/get-user-certificate/y42WYvHU-AT_a1TXod6Z" TargetMode="External"/><Relationship Id="rId25" Type="http://schemas.openxmlformats.org/officeDocument/2006/relationships/hyperlink" Target="https://talan.bank.gov.ua/get-user-certificate/pG1KOM_-zWe3fgVpSmaG" TargetMode="External"/><Relationship Id="rId328" Type="http://schemas.openxmlformats.org/officeDocument/2006/relationships/hyperlink" Target="https://talan.bank.gov.ua/get-user-certificate/pG1KOPo0_vobvsKqYBed" TargetMode="External"/><Relationship Id="rId535" Type="http://schemas.openxmlformats.org/officeDocument/2006/relationships/hyperlink" Target="https://talan.bank.gov.ua/get-user-certificate/y42WYNc4j6T_F3levT4B" TargetMode="External"/><Relationship Id="rId742" Type="http://schemas.openxmlformats.org/officeDocument/2006/relationships/hyperlink" Target="https://talan.bank.gov.ua/get-user-certificate/y42WYZbkLkeF6neSXE9r" TargetMode="External"/><Relationship Id="rId174" Type="http://schemas.openxmlformats.org/officeDocument/2006/relationships/hyperlink" Target="https://talan.bank.gov.ua/get-user-certificate/pG1KOlafWB2I2vTN5fGc" TargetMode="External"/><Relationship Id="rId381" Type="http://schemas.openxmlformats.org/officeDocument/2006/relationships/hyperlink" Target="https://talan.bank.gov.ua/get-user-certificate/pG1KONn6rkIZ_0zMY4Zg" TargetMode="External"/><Relationship Id="rId602" Type="http://schemas.openxmlformats.org/officeDocument/2006/relationships/hyperlink" Target="https://talan.bank.gov.ua/get-user-certificate/y42WYYWKpSUKwX5ZwXFp" TargetMode="External"/><Relationship Id="rId1025" Type="http://schemas.openxmlformats.org/officeDocument/2006/relationships/hyperlink" Target="https://talan.bank.gov.ua/get-user-certificate/y42WYFw_ig4xalmi_Wpx" TargetMode="External"/><Relationship Id="rId241" Type="http://schemas.openxmlformats.org/officeDocument/2006/relationships/hyperlink" Target="https://talan.bank.gov.ua/get-user-certificate/pG1KOGN98iSEo-aiU4sU" TargetMode="External"/><Relationship Id="rId479" Type="http://schemas.openxmlformats.org/officeDocument/2006/relationships/hyperlink" Target="https://talan.bank.gov.ua/get-user-certificate/pG1KOKMI2rMom5IzC-dx" TargetMode="External"/><Relationship Id="rId686" Type="http://schemas.openxmlformats.org/officeDocument/2006/relationships/hyperlink" Target="https://talan.bank.gov.ua/get-user-certificate/y42WYEk42CKi3v5okzWD" TargetMode="External"/><Relationship Id="rId893" Type="http://schemas.openxmlformats.org/officeDocument/2006/relationships/hyperlink" Target="https://talan.bank.gov.ua/get-user-certificate/y42WY0_7xoMyx_mao8r_" TargetMode="External"/><Relationship Id="rId907" Type="http://schemas.openxmlformats.org/officeDocument/2006/relationships/hyperlink" Target="https://talan.bank.gov.ua/get-user-certificate/y42WYqN4eNThgyFD76Y4" TargetMode="External"/><Relationship Id="rId36" Type="http://schemas.openxmlformats.org/officeDocument/2006/relationships/hyperlink" Target="https://talan.bank.gov.ua/get-user-certificate/pG1KOD10Y0B9W56ckPhs" TargetMode="External"/><Relationship Id="rId339" Type="http://schemas.openxmlformats.org/officeDocument/2006/relationships/hyperlink" Target="https://talan.bank.gov.ua/get-user-certificate/pG1KOlJGytATpB2wDlWV" TargetMode="External"/><Relationship Id="rId546" Type="http://schemas.openxmlformats.org/officeDocument/2006/relationships/hyperlink" Target="https://talan.bank.gov.ua/get-user-certificate/y42WYr6E6OBh_q-v584c" TargetMode="External"/><Relationship Id="rId753" Type="http://schemas.openxmlformats.org/officeDocument/2006/relationships/hyperlink" Target="https://talan.bank.gov.ua/get-user-certificate/y42WYBoKCGYdppJ8L4YD" TargetMode="External"/><Relationship Id="rId101" Type="http://schemas.openxmlformats.org/officeDocument/2006/relationships/hyperlink" Target="https://talan.bank.gov.ua/get-user-certificate/pG1KOt2JqaVNo2TEbnD-" TargetMode="External"/><Relationship Id="rId185" Type="http://schemas.openxmlformats.org/officeDocument/2006/relationships/hyperlink" Target="https://talan.bank.gov.ua/get-user-certificate/pG1KOG-lGtChz0HP4xkN" TargetMode="External"/><Relationship Id="rId406" Type="http://schemas.openxmlformats.org/officeDocument/2006/relationships/hyperlink" Target="https://talan.bank.gov.ua/get-user-certificate/pG1KOrFK4m-04HOmhidE" TargetMode="External"/><Relationship Id="rId960" Type="http://schemas.openxmlformats.org/officeDocument/2006/relationships/hyperlink" Target="https://talan.bank.gov.ua/get-user-certificate/y42WYQCJinAu2-CMTBM5" TargetMode="External"/><Relationship Id="rId1036" Type="http://schemas.openxmlformats.org/officeDocument/2006/relationships/hyperlink" Target="https://talan.bank.gov.ua/get-user-certificate/y42WYNcJMrUFy39wHNdR" TargetMode="External"/><Relationship Id="rId392" Type="http://schemas.openxmlformats.org/officeDocument/2006/relationships/hyperlink" Target="https://talan.bank.gov.ua/get-user-certificate/pG1KOzK54WaKcdakA7M0" TargetMode="External"/><Relationship Id="rId613" Type="http://schemas.openxmlformats.org/officeDocument/2006/relationships/hyperlink" Target="https://talan.bank.gov.ua/get-user-certificate/y42WYWIbhJzosPMJlLlB" TargetMode="External"/><Relationship Id="rId697" Type="http://schemas.openxmlformats.org/officeDocument/2006/relationships/hyperlink" Target="https://talan.bank.gov.ua/get-user-certificate/y42WYt33XFxJt5c0ePIm" TargetMode="External"/><Relationship Id="rId820" Type="http://schemas.openxmlformats.org/officeDocument/2006/relationships/hyperlink" Target="https://talan.bank.gov.ua/get-user-certificate/y42WY-e7zbqCRoOrMWR0" TargetMode="External"/><Relationship Id="rId918" Type="http://schemas.openxmlformats.org/officeDocument/2006/relationships/hyperlink" Target="https://talan.bank.gov.ua/get-user-certificate/y42WYaeQsqNxUP2zOXJ6" TargetMode="External"/><Relationship Id="rId252" Type="http://schemas.openxmlformats.org/officeDocument/2006/relationships/hyperlink" Target="https://talan.bank.gov.ua/get-user-certificate/pG1KO2gJVDEAnaZmmB-3" TargetMode="External"/><Relationship Id="rId1103" Type="http://schemas.openxmlformats.org/officeDocument/2006/relationships/hyperlink" Target="https://talan.bank.gov.ua/get-user-certificate/y42WYAPaxYLXw0ZyarWz" TargetMode="External"/><Relationship Id="rId47" Type="http://schemas.openxmlformats.org/officeDocument/2006/relationships/hyperlink" Target="https://talan.bank.gov.ua/get-user-certificate/pG1KO_m8GEJFZLXVK4DJ" TargetMode="External"/><Relationship Id="rId112" Type="http://schemas.openxmlformats.org/officeDocument/2006/relationships/hyperlink" Target="https://talan.bank.gov.ua/get-user-certificate/pG1KOJhmo_faj8_ETPr9" TargetMode="External"/><Relationship Id="rId557" Type="http://schemas.openxmlformats.org/officeDocument/2006/relationships/hyperlink" Target="https://talan.bank.gov.ua/get-user-certificate/y42WY1f3CQhTBX1rJ3Kp" TargetMode="External"/><Relationship Id="rId764" Type="http://schemas.openxmlformats.org/officeDocument/2006/relationships/hyperlink" Target="https://talan.bank.gov.ua/get-user-certificate/y42WYIZU9mxWTwtgPknW" TargetMode="External"/><Relationship Id="rId971" Type="http://schemas.openxmlformats.org/officeDocument/2006/relationships/hyperlink" Target="https://talan.bank.gov.ua/get-user-certificate/y42WYlhKD5Kp8Wuv7tjO" TargetMode="External"/><Relationship Id="rId196" Type="http://schemas.openxmlformats.org/officeDocument/2006/relationships/hyperlink" Target="https://talan.bank.gov.ua/get-user-certificate/pG1KOTYWna7862hFKH6J" TargetMode="External"/><Relationship Id="rId417" Type="http://schemas.openxmlformats.org/officeDocument/2006/relationships/hyperlink" Target="https://talan.bank.gov.ua/get-user-certificate/pG1KOVimZhMcQK7A2NAK" TargetMode="External"/><Relationship Id="rId624" Type="http://schemas.openxmlformats.org/officeDocument/2006/relationships/hyperlink" Target="https://talan.bank.gov.ua/get-user-certificate/y42WY0NU1DuxjaWe6OHS" TargetMode="External"/><Relationship Id="rId831" Type="http://schemas.openxmlformats.org/officeDocument/2006/relationships/hyperlink" Target="https://talan.bank.gov.ua/get-user-certificate/y42WY27lZUNs-xlAsOnI" TargetMode="External"/><Relationship Id="rId1047" Type="http://schemas.openxmlformats.org/officeDocument/2006/relationships/hyperlink" Target="https://talan.bank.gov.ua/get-user-certificate/y42WYLq1mt-rGUIJ8bMM" TargetMode="External"/><Relationship Id="rId263" Type="http://schemas.openxmlformats.org/officeDocument/2006/relationships/hyperlink" Target="https://talan.bank.gov.ua/get-user-certificate/pG1KO4JmIOAHPFtzlBPl" TargetMode="External"/><Relationship Id="rId470" Type="http://schemas.openxmlformats.org/officeDocument/2006/relationships/hyperlink" Target="https://talan.bank.gov.ua/get-user-certificate/pG1KOZZl4BRlOZXGgEDD" TargetMode="External"/><Relationship Id="rId929" Type="http://schemas.openxmlformats.org/officeDocument/2006/relationships/hyperlink" Target="https://talan.bank.gov.ua/get-user-certificate/y42WYPCHdo3JbilcWCgX" TargetMode="External"/><Relationship Id="rId1114" Type="http://schemas.openxmlformats.org/officeDocument/2006/relationships/hyperlink" Target="https://talan.bank.gov.ua/get-user-certificate/HRTfFwwPmh97eQHixVZ7" TargetMode="External"/><Relationship Id="rId58" Type="http://schemas.openxmlformats.org/officeDocument/2006/relationships/hyperlink" Target="https://talan.bank.gov.ua/get-user-certificate/pG1KOhUwqe4lmTviFoX1" TargetMode="External"/><Relationship Id="rId123" Type="http://schemas.openxmlformats.org/officeDocument/2006/relationships/hyperlink" Target="https://talan.bank.gov.ua/get-user-certificate/pG1KOmxfqCW0bjsNOHKt" TargetMode="External"/><Relationship Id="rId330" Type="http://schemas.openxmlformats.org/officeDocument/2006/relationships/hyperlink" Target="https://talan.bank.gov.ua/get-user-certificate/pG1KOpATuak5scJgyJgz" TargetMode="External"/><Relationship Id="rId568" Type="http://schemas.openxmlformats.org/officeDocument/2006/relationships/hyperlink" Target="https://talan.bank.gov.ua/get-user-certificate/y42WYj3iGxhj242Mk9dP" TargetMode="External"/><Relationship Id="rId775" Type="http://schemas.openxmlformats.org/officeDocument/2006/relationships/hyperlink" Target="https://talan.bank.gov.ua/get-user-certificate/y42WY2jNqfORHXGl32lW" TargetMode="External"/><Relationship Id="rId982" Type="http://schemas.openxmlformats.org/officeDocument/2006/relationships/hyperlink" Target="https://talan.bank.gov.ua/get-user-certificate/y42WYAWfSYrJCbE8JpQr" TargetMode="External"/><Relationship Id="rId428" Type="http://schemas.openxmlformats.org/officeDocument/2006/relationships/hyperlink" Target="https://talan.bank.gov.ua/get-user-certificate/pG1KOIHxiEW_mrhlkk7x" TargetMode="External"/><Relationship Id="rId635" Type="http://schemas.openxmlformats.org/officeDocument/2006/relationships/hyperlink" Target="https://talan.bank.gov.ua/get-user-certificate/y42WYEpB2O8JlVQTbzBB" TargetMode="External"/><Relationship Id="rId842" Type="http://schemas.openxmlformats.org/officeDocument/2006/relationships/hyperlink" Target="https://talan.bank.gov.ua/get-user-certificate/y42WYuC8967dzhiKP6AF" TargetMode="External"/><Relationship Id="rId1058" Type="http://schemas.openxmlformats.org/officeDocument/2006/relationships/hyperlink" Target="https://talan.bank.gov.ua/get-user-certificate/y42WY1bW8hlNaAYKcD-6" TargetMode="External"/><Relationship Id="rId274" Type="http://schemas.openxmlformats.org/officeDocument/2006/relationships/hyperlink" Target="https://talan.bank.gov.ua/get-user-certificate/pG1KOZ2CcQGmbH2pFIEJ" TargetMode="External"/><Relationship Id="rId481" Type="http://schemas.openxmlformats.org/officeDocument/2006/relationships/hyperlink" Target="https://talan.bank.gov.ua/get-user-certificate/pG1KOWy7byiHUb-YqxOh" TargetMode="External"/><Relationship Id="rId702" Type="http://schemas.openxmlformats.org/officeDocument/2006/relationships/hyperlink" Target="https://talan.bank.gov.ua/get-user-certificate/y42WYqridy17UTF4hgig" TargetMode="External"/><Relationship Id="rId69" Type="http://schemas.openxmlformats.org/officeDocument/2006/relationships/hyperlink" Target="https://talan.bank.gov.ua/get-user-certificate/pG1KOju_AjOwV32PKlYB" TargetMode="External"/><Relationship Id="rId134" Type="http://schemas.openxmlformats.org/officeDocument/2006/relationships/hyperlink" Target="https://talan.bank.gov.ua/get-user-certificate/pG1KOJAL-_06UdlWor8J" TargetMode="External"/><Relationship Id="rId579" Type="http://schemas.openxmlformats.org/officeDocument/2006/relationships/hyperlink" Target="https://talan.bank.gov.ua/get-user-certificate/y42WYV_VELZeNdFdyCaw" TargetMode="External"/><Relationship Id="rId786" Type="http://schemas.openxmlformats.org/officeDocument/2006/relationships/hyperlink" Target="https://talan.bank.gov.ua/get-user-certificate/y42WYy4y79xh6DY7JMSx" TargetMode="External"/><Relationship Id="rId993" Type="http://schemas.openxmlformats.org/officeDocument/2006/relationships/hyperlink" Target="https://talan.bank.gov.ua/get-user-certificate/y42WYFmDYBV8lL74p90F" TargetMode="External"/><Relationship Id="rId341" Type="http://schemas.openxmlformats.org/officeDocument/2006/relationships/hyperlink" Target="https://talan.bank.gov.ua/get-user-certificate/pG1KOs6nfZLsdjRcKCH3" TargetMode="External"/><Relationship Id="rId439" Type="http://schemas.openxmlformats.org/officeDocument/2006/relationships/hyperlink" Target="https://talan.bank.gov.ua/get-user-certificate/pG1KOs6XDIJNkBrWntm8" TargetMode="External"/><Relationship Id="rId646" Type="http://schemas.openxmlformats.org/officeDocument/2006/relationships/hyperlink" Target="https://talan.bank.gov.ua/get-user-certificate/y42WYlF3SsHgRQ8OSoK6" TargetMode="External"/><Relationship Id="rId1069" Type="http://schemas.openxmlformats.org/officeDocument/2006/relationships/hyperlink" Target="https://talan.bank.gov.ua/get-user-certificate/y42WY8XWpy1EC0MoiYmK" TargetMode="External"/><Relationship Id="rId201" Type="http://schemas.openxmlformats.org/officeDocument/2006/relationships/hyperlink" Target="https://talan.bank.gov.ua/get-user-certificate/pG1KOEWepxEVT8OrVT5T" TargetMode="External"/><Relationship Id="rId285" Type="http://schemas.openxmlformats.org/officeDocument/2006/relationships/hyperlink" Target="https://talan.bank.gov.ua/get-user-certificate/pG1KOC8nlbwhoBjpyRB2" TargetMode="External"/><Relationship Id="rId506" Type="http://schemas.openxmlformats.org/officeDocument/2006/relationships/hyperlink" Target="https://talan.bank.gov.ua/get-user-certificate/pG1KOjiipwqhp3f0PoP-" TargetMode="External"/><Relationship Id="rId853" Type="http://schemas.openxmlformats.org/officeDocument/2006/relationships/hyperlink" Target="https://talan.bank.gov.ua/get-user-certificate/y42WYPoD27enVm1o0r1o" TargetMode="External"/><Relationship Id="rId492" Type="http://schemas.openxmlformats.org/officeDocument/2006/relationships/hyperlink" Target="https://talan.bank.gov.ua/get-user-certificate/pG1KOu_KWofDNFrCxSHd" TargetMode="External"/><Relationship Id="rId713" Type="http://schemas.openxmlformats.org/officeDocument/2006/relationships/hyperlink" Target="https://talan.bank.gov.ua/get-user-certificate/y42WY6RCIr3IfwpR8ziu" TargetMode="External"/><Relationship Id="rId797" Type="http://schemas.openxmlformats.org/officeDocument/2006/relationships/hyperlink" Target="https://talan.bank.gov.ua/get-user-certificate/y42WY4RrqO7dd8im-U2P" TargetMode="External"/><Relationship Id="rId920" Type="http://schemas.openxmlformats.org/officeDocument/2006/relationships/hyperlink" Target="https://talan.bank.gov.ua/get-user-certificate/y42WY-S3Y5Aa2-yYgOP4" TargetMode="External"/><Relationship Id="rId145" Type="http://schemas.openxmlformats.org/officeDocument/2006/relationships/hyperlink" Target="https://talan.bank.gov.ua/get-user-certificate/pG1KO5APie1uE8PmjSni" TargetMode="External"/><Relationship Id="rId352" Type="http://schemas.openxmlformats.org/officeDocument/2006/relationships/hyperlink" Target="https://talan.bank.gov.ua/get-user-certificate/pG1KOGWW0zcrH2Qm88xD" TargetMode="External"/><Relationship Id="rId212" Type="http://schemas.openxmlformats.org/officeDocument/2006/relationships/hyperlink" Target="https://talan.bank.gov.ua/get-user-certificate/pG1KOjy9JGLsA0R-GAri" TargetMode="External"/><Relationship Id="rId657" Type="http://schemas.openxmlformats.org/officeDocument/2006/relationships/hyperlink" Target="https://talan.bank.gov.ua/get-user-certificate/y42WYQsYssYka2Cnga2q" TargetMode="External"/><Relationship Id="rId864" Type="http://schemas.openxmlformats.org/officeDocument/2006/relationships/hyperlink" Target="https://talan.bank.gov.ua/get-user-certificate/y42WYCpstgYCjVdqz5AZ" TargetMode="External"/><Relationship Id="rId296" Type="http://schemas.openxmlformats.org/officeDocument/2006/relationships/hyperlink" Target="https://talan.bank.gov.ua/get-user-certificate/pG1KOV3JcXShXL1LPgTl" TargetMode="External"/><Relationship Id="rId517" Type="http://schemas.openxmlformats.org/officeDocument/2006/relationships/hyperlink" Target="https://talan.bank.gov.ua/get-user-certificate/pG1KO9BHyKbRtZSWlBId" TargetMode="External"/><Relationship Id="rId724" Type="http://schemas.openxmlformats.org/officeDocument/2006/relationships/hyperlink" Target="https://talan.bank.gov.ua/get-user-certificate/y42WYTznI5nFe7zyBKVW" TargetMode="External"/><Relationship Id="rId931" Type="http://schemas.openxmlformats.org/officeDocument/2006/relationships/hyperlink" Target="https://talan.bank.gov.ua/get-user-certificate/y42WYsOAangfJJlxVA4M" TargetMode="External"/><Relationship Id="rId60" Type="http://schemas.openxmlformats.org/officeDocument/2006/relationships/hyperlink" Target="https://talan.bank.gov.ua/get-user-certificate/pG1KOXFB9DoQsGduam4G" TargetMode="External"/><Relationship Id="rId156" Type="http://schemas.openxmlformats.org/officeDocument/2006/relationships/hyperlink" Target="https://talan.bank.gov.ua/get-user-certificate/pG1KOXS-r-jG9SslKqrv" TargetMode="External"/><Relationship Id="rId363" Type="http://schemas.openxmlformats.org/officeDocument/2006/relationships/hyperlink" Target="https://talan.bank.gov.ua/get-user-certificate/pG1KOG9avoQ2g3PJ0Wi_" TargetMode="External"/><Relationship Id="rId570" Type="http://schemas.openxmlformats.org/officeDocument/2006/relationships/hyperlink" Target="https://talan.bank.gov.ua/get-user-certificate/y42WYL6q5-NvmWDxVBX3" TargetMode="External"/><Relationship Id="rId1007" Type="http://schemas.openxmlformats.org/officeDocument/2006/relationships/hyperlink" Target="https://talan.bank.gov.ua/get-user-certificate/y42WYdqv4ZDASV-BGr9Q" TargetMode="External"/><Relationship Id="rId223" Type="http://schemas.openxmlformats.org/officeDocument/2006/relationships/hyperlink" Target="https://talan.bank.gov.ua/get-user-certificate/pG1KO7ZfohiTUBgp1xo-" TargetMode="External"/><Relationship Id="rId430" Type="http://schemas.openxmlformats.org/officeDocument/2006/relationships/hyperlink" Target="https://talan.bank.gov.ua/get-user-certificate/pG1KOQ4XX3inlqF4wmX6" TargetMode="External"/><Relationship Id="rId668" Type="http://schemas.openxmlformats.org/officeDocument/2006/relationships/hyperlink" Target="https://talan.bank.gov.ua/get-user-certificate/y42WYMtcov0OxpgaLBb5" TargetMode="External"/><Relationship Id="rId875" Type="http://schemas.openxmlformats.org/officeDocument/2006/relationships/hyperlink" Target="https://talan.bank.gov.ua/get-user-certificate/y42WYD-cAv8u_264DWkw" TargetMode="External"/><Relationship Id="rId1060" Type="http://schemas.openxmlformats.org/officeDocument/2006/relationships/hyperlink" Target="https://talan.bank.gov.ua/get-user-certificate/y42WYGHnF45mFnhKagOB" TargetMode="External"/><Relationship Id="rId18" Type="http://schemas.openxmlformats.org/officeDocument/2006/relationships/hyperlink" Target="https://talan.bank.gov.ua/get-user-certificate/pG1KOFrsBxyU5z57p0aB" TargetMode="External"/><Relationship Id="rId528" Type="http://schemas.openxmlformats.org/officeDocument/2006/relationships/hyperlink" Target="https://talan.bank.gov.ua/get-user-certificate/pG1KOZQT_vek-taY9St9" TargetMode="External"/><Relationship Id="rId735" Type="http://schemas.openxmlformats.org/officeDocument/2006/relationships/hyperlink" Target="https://talan.bank.gov.ua/get-user-certificate/y42WY8Qk0aDqg4LijHIy" TargetMode="External"/><Relationship Id="rId942" Type="http://schemas.openxmlformats.org/officeDocument/2006/relationships/hyperlink" Target="https://talan.bank.gov.ua/get-user-certificate/y42WYd9qF4uYPG3jMLxD" TargetMode="External"/><Relationship Id="rId167" Type="http://schemas.openxmlformats.org/officeDocument/2006/relationships/hyperlink" Target="https://talan.bank.gov.ua/get-user-certificate/pG1KOmL39nqxKvsRgpY_" TargetMode="External"/><Relationship Id="rId374" Type="http://schemas.openxmlformats.org/officeDocument/2006/relationships/hyperlink" Target="https://talan.bank.gov.ua/get-user-certificate/pG1KOGu6z5p7cEdrDBb3" TargetMode="External"/><Relationship Id="rId581" Type="http://schemas.openxmlformats.org/officeDocument/2006/relationships/hyperlink" Target="https://talan.bank.gov.ua/get-user-certificate/y42WYbey7cjilE1UZJQY" TargetMode="External"/><Relationship Id="rId1018" Type="http://schemas.openxmlformats.org/officeDocument/2006/relationships/hyperlink" Target="https://talan.bank.gov.ua/get-user-certificate/y42WYeQkynsxlIMjyvQe" TargetMode="External"/><Relationship Id="rId71" Type="http://schemas.openxmlformats.org/officeDocument/2006/relationships/hyperlink" Target="https://talan.bank.gov.ua/get-user-certificate/pG1KOd2YQp-2GMQBppmu" TargetMode="External"/><Relationship Id="rId234" Type="http://schemas.openxmlformats.org/officeDocument/2006/relationships/hyperlink" Target="https://talan.bank.gov.ua/get-user-certificate/pG1KOy1OgM0iHrqizTmw" TargetMode="External"/><Relationship Id="rId679" Type="http://schemas.openxmlformats.org/officeDocument/2006/relationships/hyperlink" Target="https://talan.bank.gov.ua/get-user-certificate/y42WYcfAAcaC4Y_5DzKi" TargetMode="External"/><Relationship Id="rId802" Type="http://schemas.openxmlformats.org/officeDocument/2006/relationships/hyperlink" Target="https://talan.bank.gov.ua/get-user-certificate/y42WY08egvoPIX_RnzNU" TargetMode="External"/><Relationship Id="rId886" Type="http://schemas.openxmlformats.org/officeDocument/2006/relationships/hyperlink" Target="https://talan.bank.gov.ua/get-user-certificate/y42WYctjW0kmwpNfRDU8" TargetMode="External"/><Relationship Id="rId2" Type="http://schemas.openxmlformats.org/officeDocument/2006/relationships/hyperlink" Target="https://talan.bank.gov.ua/get-user-certificate/pG1KOR-V53UPRNViUAx8" TargetMode="External"/><Relationship Id="rId29" Type="http://schemas.openxmlformats.org/officeDocument/2006/relationships/hyperlink" Target="https://talan.bank.gov.ua/get-user-certificate/pG1KOuLE-EwKsiieDc3p" TargetMode="External"/><Relationship Id="rId441" Type="http://schemas.openxmlformats.org/officeDocument/2006/relationships/hyperlink" Target="https://talan.bank.gov.ua/get-user-certificate/pG1KOtDHmqe3bspXwX-S" TargetMode="External"/><Relationship Id="rId539" Type="http://schemas.openxmlformats.org/officeDocument/2006/relationships/hyperlink" Target="https://talan.bank.gov.ua/get-user-certificate/y42WYs-sHoxIc_faofXG" TargetMode="External"/><Relationship Id="rId746" Type="http://schemas.openxmlformats.org/officeDocument/2006/relationships/hyperlink" Target="https://talan.bank.gov.ua/get-user-certificate/y42WYKlmh8xlcuiQAqTJ" TargetMode="External"/><Relationship Id="rId1071" Type="http://schemas.openxmlformats.org/officeDocument/2006/relationships/hyperlink" Target="https://talan.bank.gov.ua/get-user-certificate/y42WYO2w2WzqXCgHzG3Z" TargetMode="External"/><Relationship Id="rId178" Type="http://schemas.openxmlformats.org/officeDocument/2006/relationships/hyperlink" Target="https://talan.bank.gov.ua/get-user-certificate/pG1KOXNJVWX6i-eHbol_" TargetMode="External"/><Relationship Id="rId301" Type="http://schemas.openxmlformats.org/officeDocument/2006/relationships/hyperlink" Target="https://talan.bank.gov.ua/get-user-certificate/pG1KOkp52V6AyW1xtS2T" TargetMode="External"/><Relationship Id="rId953" Type="http://schemas.openxmlformats.org/officeDocument/2006/relationships/hyperlink" Target="https://talan.bank.gov.ua/get-user-certificate/y42WYdlQWI8ucw6vYDFz" TargetMode="External"/><Relationship Id="rId1029" Type="http://schemas.openxmlformats.org/officeDocument/2006/relationships/hyperlink" Target="https://talan.bank.gov.ua/get-user-certificate/y42WY0TBw3jhyzI2Ip0q" TargetMode="External"/><Relationship Id="rId82" Type="http://schemas.openxmlformats.org/officeDocument/2006/relationships/hyperlink" Target="https://talan.bank.gov.ua/get-user-certificate/pG1KOSvvhkjOz8ho69ZZ" TargetMode="External"/><Relationship Id="rId385" Type="http://schemas.openxmlformats.org/officeDocument/2006/relationships/hyperlink" Target="https://talan.bank.gov.ua/get-user-certificate/pG1KOvKahZlqegPnO0zs" TargetMode="External"/><Relationship Id="rId592" Type="http://schemas.openxmlformats.org/officeDocument/2006/relationships/hyperlink" Target="https://talan.bank.gov.ua/get-user-certificate/y42WY077MtT28m0UAyiV" TargetMode="External"/><Relationship Id="rId606" Type="http://schemas.openxmlformats.org/officeDocument/2006/relationships/hyperlink" Target="https://talan.bank.gov.ua/get-user-certificate/y42WYRr6Pkda080G3lYA" TargetMode="External"/><Relationship Id="rId813" Type="http://schemas.openxmlformats.org/officeDocument/2006/relationships/hyperlink" Target="https://talan.bank.gov.ua/get-user-certificate/y42WYIjd4ccD3RSBQqQP" TargetMode="External"/><Relationship Id="rId245" Type="http://schemas.openxmlformats.org/officeDocument/2006/relationships/hyperlink" Target="https://talan.bank.gov.ua/get-user-certificate/pG1KO_QRe1XOrJNTFl7k" TargetMode="External"/><Relationship Id="rId452" Type="http://schemas.openxmlformats.org/officeDocument/2006/relationships/hyperlink" Target="https://talan.bank.gov.ua/get-user-certificate/pG1KOQ-Bd8cUsW4gWGv4" TargetMode="External"/><Relationship Id="rId897" Type="http://schemas.openxmlformats.org/officeDocument/2006/relationships/hyperlink" Target="https://talan.bank.gov.ua/get-user-certificate/y42WYaQEI6n3PNSGIPmf" TargetMode="External"/><Relationship Id="rId1082" Type="http://schemas.openxmlformats.org/officeDocument/2006/relationships/hyperlink" Target="https://talan.bank.gov.ua/get-user-certificate/y42WYnppl9t7V3ZxAm9M" TargetMode="External"/><Relationship Id="rId105" Type="http://schemas.openxmlformats.org/officeDocument/2006/relationships/hyperlink" Target="https://talan.bank.gov.ua/get-user-certificate/pG1KOlvOFmf6DI7P2AN4" TargetMode="External"/><Relationship Id="rId312" Type="http://schemas.openxmlformats.org/officeDocument/2006/relationships/hyperlink" Target="https://talan.bank.gov.ua/get-user-certificate/pG1KOtghtStYI3xCe0qB" TargetMode="External"/><Relationship Id="rId757" Type="http://schemas.openxmlformats.org/officeDocument/2006/relationships/hyperlink" Target="https://talan.bank.gov.ua/get-user-certificate/y42WYQbRNmd15NpXaW6c" TargetMode="External"/><Relationship Id="rId964" Type="http://schemas.openxmlformats.org/officeDocument/2006/relationships/hyperlink" Target="https://talan.bank.gov.ua/get-user-certificate/y42WYTk9Y6uRqNB21lFN" TargetMode="External"/><Relationship Id="rId93" Type="http://schemas.openxmlformats.org/officeDocument/2006/relationships/hyperlink" Target="https://talan.bank.gov.ua/get-user-certificate/pG1KOvB2VlJOHGYnMPSq" TargetMode="External"/><Relationship Id="rId189" Type="http://schemas.openxmlformats.org/officeDocument/2006/relationships/hyperlink" Target="https://talan.bank.gov.ua/get-user-certificate/pG1KOcEPg_i1LS5mykUR" TargetMode="External"/><Relationship Id="rId396" Type="http://schemas.openxmlformats.org/officeDocument/2006/relationships/hyperlink" Target="https://talan.bank.gov.ua/get-user-certificate/pG1KOCRo1dLAbE1BTRH6" TargetMode="External"/><Relationship Id="rId617" Type="http://schemas.openxmlformats.org/officeDocument/2006/relationships/hyperlink" Target="https://talan.bank.gov.ua/get-user-certificate/y42WY26249jyYqaksbzA" TargetMode="External"/><Relationship Id="rId824" Type="http://schemas.openxmlformats.org/officeDocument/2006/relationships/hyperlink" Target="https://talan.bank.gov.ua/get-user-certificate/y42WYT7BWobHhdTk8BrD" TargetMode="External"/><Relationship Id="rId256" Type="http://schemas.openxmlformats.org/officeDocument/2006/relationships/hyperlink" Target="https://talan.bank.gov.ua/get-user-certificate/pG1KOilZxjt8VPtGHD9-" TargetMode="External"/><Relationship Id="rId463" Type="http://schemas.openxmlformats.org/officeDocument/2006/relationships/hyperlink" Target="https://talan.bank.gov.ua/get-user-certificate/pG1KOuy_Lk6DN93wD3Jv" TargetMode="External"/><Relationship Id="rId670" Type="http://schemas.openxmlformats.org/officeDocument/2006/relationships/hyperlink" Target="https://talan.bank.gov.ua/get-user-certificate/y42WYirPbW-7Xu7hzwl0" TargetMode="External"/><Relationship Id="rId1093" Type="http://schemas.openxmlformats.org/officeDocument/2006/relationships/hyperlink" Target="https://talan.bank.gov.ua/get-user-certificate/y42WY-3PnqUCmhYGArFi" TargetMode="External"/><Relationship Id="rId1107" Type="http://schemas.openxmlformats.org/officeDocument/2006/relationships/hyperlink" Target="https://talan.bank.gov.ua/get-user-certificate/p0HvTL_3z2APszv9mR6m" TargetMode="External"/><Relationship Id="rId116" Type="http://schemas.openxmlformats.org/officeDocument/2006/relationships/hyperlink" Target="https://talan.bank.gov.ua/get-user-certificate/pG1KOk6Fq7jRs2F-PZ5w" TargetMode="External"/><Relationship Id="rId323" Type="http://schemas.openxmlformats.org/officeDocument/2006/relationships/hyperlink" Target="https://talan.bank.gov.ua/get-user-certificate/pG1KO_WeknYGDsF_HJj3" TargetMode="External"/><Relationship Id="rId530" Type="http://schemas.openxmlformats.org/officeDocument/2006/relationships/hyperlink" Target="https://talan.bank.gov.ua/get-user-certificate/pG1KOyRHyczOnvH7IilL" TargetMode="External"/><Relationship Id="rId768" Type="http://schemas.openxmlformats.org/officeDocument/2006/relationships/hyperlink" Target="https://talan.bank.gov.ua/get-user-certificate/y42WYAw_XTC6TEmm_ePz" TargetMode="External"/><Relationship Id="rId975" Type="http://schemas.openxmlformats.org/officeDocument/2006/relationships/hyperlink" Target="https://talan.bank.gov.ua/get-user-certificate/y42WYEyGHRjx_3iBPtmK" TargetMode="External"/><Relationship Id="rId20" Type="http://schemas.openxmlformats.org/officeDocument/2006/relationships/hyperlink" Target="https://talan.bank.gov.ua/get-user-certificate/pG1KONElJwnZh5I_tHZz" TargetMode="External"/><Relationship Id="rId628" Type="http://schemas.openxmlformats.org/officeDocument/2006/relationships/hyperlink" Target="https://talan.bank.gov.ua/get-user-certificate/y42WYTACSUmhurQAVriE" TargetMode="External"/><Relationship Id="rId835" Type="http://schemas.openxmlformats.org/officeDocument/2006/relationships/hyperlink" Target="https://talan.bank.gov.ua/get-user-certificate/y42WYPD7khvWsO0QhWnd" TargetMode="External"/><Relationship Id="rId267" Type="http://schemas.openxmlformats.org/officeDocument/2006/relationships/hyperlink" Target="https://talan.bank.gov.ua/get-user-certificate/pG1KOcAWrQfBg_YIPTad" TargetMode="External"/><Relationship Id="rId474" Type="http://schemas.openxmlformats.org/officeDocument/2006/relationships/hyperlink" Target="https://talan.bank.gov.ua/get-user-certificate/pG1KOh0HvmV5Ik7yfQLT" TargetMode="External"/><Relationship Id="rId1020" Type="http://schemas.openxmlformats.org/officeDocument/2006/relationships/hyperlink" Target="https://talan.bank.gov.ua/get-user-certificate/y42WYy60oxCc8kdxtVyX" TargetMode="External"/><Relationship Id="rId127" Type="http://schemas.openxmlformats.org/officeDocument/2006/relationships/hyperlink" Target="https://talan.bank.gov.ua/get-user-certificate/pG1KO9M2d9rA5VvkB0U2" TargetMode="External"/><Relationship Id="rId681" Type="http://schemas.openxmlformats.org/officeDocument/2006/relationships/hyperlink" Target="https://talan.bank.gov.ua/get-user-certificate/y42WYZpfTsfSb3ZOMnxT" TargetMode="External"/><Relationship Id="rId779" Type="http://schemas.openxmlformats.org/officeDocument/2006/relationships/hyperlink" Target="https://talan.bank.gov.ua/get-user-certificate/y42WY-aIH3KKfyStNj7d" TargetMode="External"/><Relationship Id="rId902" Type="http://schemas.openxmlformats.org/officeDocument/2006/relationships/hyperlink" Target="https://talan.bank.gov.ua/get-user-certificate/y42WYQ3IVYhd1Vpc7Ufc" TargetMode="External"/><Relationship Id="rId986" Type="http://schemas.openxmlformats.org/officeDocument/2006/relationships/hyperlink" Target="https://talan.bank.gov.ua/get-user-certificate/y42WYbXNqAimx5x8PLcb" TargetMode="External"/><Relationship Id="rId31" Type="http://schemas.openxmlformats.org/officeDocument/2006/relationships/hyperlink" Target="https://talan.bank.gov.ua/get-user-certificate/pG1KOOqGBbZuJfRUzLot" TargetMode="External"/><Relationship Id="rId334" Type="http://schemas.openxmlformats.org/officeDocument/2006/relationships/hyperlink" Target="https://talan.bank.gov.ua/get-user-certificate/pG1KONaSuiUQVs95lQUK" TargetMode="External"/><Relationship Id="rId541" Type="http://schemas.openxmlformats.org/officeDocument/2006/relationships/hyperlink" Target="https://talan.bank.gov.ua/get-user-certificate/y42WYT9f_nwqb9ArELYu" TargetMode="External"/><Relationship Id="rId639" Type="http://schemas.openxmlformats.org/officeDocument/2006/relationships/hyperlink" Target="https://talan.bank.gov.ua/get-user-certificate/y42WYh-tQgN_jM0fJqnb" TargetMode="External"/><Relationship Id="rId180" Type="http://schemas.openxmlformats.org/officeDocument/2006/relationships/hyperlink" Target="https://talan.bank.gov.ua/get-user-certificate/pG1KOYqQ4-nh-OAuMoyP" TargetMode="External"/><Relationship Id="rId278" Type="http://schemas.openxmlformats.org/officeDocument/2006/relationships/hyperlink" Target="https://talan.bank.gov.ua/get-user-certificate/pG1KONK9gjK4pQuBWpZ7" TargetMode="External"/><Relationship Id="rId401" Type="http://schemas.openxmlformats.org/officeDocument/2006/relationships/hyperlink" Target="https://talan.bank.gov.ua/get-user-certificate/pG1KO8SREq1ZQBLsfENJ" TargetMode="External"/><Relationship Id="rId846" Type="http://schemas.openxmlformats.org/officeDocument/2006/relationships/hyperlink" Target="https://talan.bank.gov.ua/get-user-certificate/y42WYtuceBmAEyWszKz3" TargetMode="External"/><Relationship Id="rId1031" Type="http://schemas.openxmlformats.org/officeDocument/2006/relationships/hyperlink" Target="https://talan.bank.gov.ua/get-user-certificate/y42WYYCM6GTQbhNk_g0P" TargetMode="External"/><Relationship Id="rId485" Type="http://schemas.openxmlformats.org/officeDocument/2006/relationships/hyperlink" Target="https://talan.bank.gov.ua/get-user-certificate/pG1KOmNPgZCq1QyrmJRF" TargetMode="External"/><Relationship Id="rId692" Type="http://schemas.openxmlformats.org/officeDocument/2006/relationships/hyperlink" Target="https://talan.bank.gov.ua/get-user-certificate/y42WYpaxZb_HFp9lSOAi" TargetMode="External"/><Relationship Id="rId706" Type="http://schemas.openxmlformats.org/officeDocument/2006/relationships/hyperlink" Target="https://talan.bank.gov.ua/get-user-certificate/y42WY9aLh8Zyk18fdSRU" TargetMode="External"/><Relationship Id="rId913" Type="http://schemas.openxmlformats.org/officeDocument/2006/relationships/hyperlink" Target="https://talan.bank.gov.ua/get-user-certificate/y42WYhh8mQaKShnpSANm" TargetMode="External"/><Relationship Id="rId42" Type="http://schemas.openxmlformats.org/officeDocument/2006/relationships/hyperlink" Target="https://talan.bank.gov.ua/get-user-certificate/pG1KO-J-taKtdHUZMJLk" TargetMode="External"/><Relationship Id="rId138" Type="http://schemas.openxmlformats.org/officeDocument/2006/relationships/hyperlink" Target="https://talan.bank.gov.ua/get-user-certificate/pG1KOtPTgUHSdUys1TA7" TargetMode="External"/><Relationship Id="rId345" Type="http://schemas.openxmlformats.org/officeDocument/2006/relationships/hyperlink" Target="https://talan.bank.gov.ua/get-user-certificate/pG1KO3kd7xGZMBDi25iE" TargetMode="External"/><Relationship Id="rId552" Type="http://schemas.openxmlformats.org/officeDocument/2006/relationships/hyperlink" Target="https://talan.bank.gov.ua/get-user-certificate/y42WYkACJVppgVshT5h4" TargetMode="External"/><Relationship Id="rId997" Type="http://schemas.openxmlformats.org/officeDocument/2006/relationships/hyperlink" Target="https://talan.bank.gov.ua/get-user-certificate/y42WYSmTVcy5mV_2-LM4" TargetMode="External"/><Relationship Id="rId191" Type="http://schemas.openxmlformats.org/officeDocument/2006/relationships/hyperlink" Target="https://talan.bank.gov.ua/get-user-certificate/pG1KOLRLqH4NBUqLcJ6V" TargetMode="External"/><Relationship Id="rId205" Type="http://schemas.openxmlformats.org/officeDocument/2006/relationships/hyperlink" Target="https://talan.bank.gov.ua/get-user-certificate/pG1KO5u4w4XgYlZUGhhY" TargetMode="External"/><Relationship Id="rId412" Type="http://schemas.openxmlformats.org/officeDocument/2006/relationships/hyperlink" Target="https://talan.bank.gov.ua/get-user-certificate/pG1KOGdvD6gJatcsVeoC" TargetMode="External"/><Relationship Id="rId857" Type="http://schemas.openxmlformats.org/officeDocument/2006/relationships/hyperlink" Target="https://talan.bank.gov.ua/get-user-certificate/y42WYWYD7k0dgPCOa6Hp" TargetMode="External"/><Relationship Id="rId1042" Type="http://schemas.openxmlformats.org/officeDocument/2006/relationships/hyperlink" Target="https://talan.bank.gov.ua/get-user-certificate/y42WYsp-lgWBRysHMJ3r" TargetMode="External"/><Relationship Id="rId289" Type="http://schemas.openxmlformats.org/officeDocument/2006/relationships/hyperlink" Target="https://talan.bank.gov.ua/get-user-certificate/pG1KOruiElqo2FEjzEzw" TargetMode="External"/><Relationship Id="rId496" Type="http://schemas.openxmlformats.org/officeDocument/2006/relationships/hyperlink" Target="https://talan.bank.gov.ua/get-user-certificate/pG1KOdXetnvy2o-_iIXW" TargetMode="External"/><Relationship Id="rId717" Type="http://schemas.openxmlformats.org/officeDocument/2006/relationships/hyperlink" Target="https://talan.bank.gov.ua/get-user-certificate/y42WYNg7W7uEwgk94Uzc" TargetMode="External"/><Relationship Id="rId924" Type="http://schemas.openxmlformats.org/officeDocument/2006/relationships/hyperlink" Target="https://talan.bank.gov.ua/get-user-certificate/y42WYSfK7DeCWxHZINQT" TargetMode="External"/><Relationship Id="rId53" Type="http://schemas.openxmlformats.org/officeDocument/2006/relationships/hyperlink" Target="https://talan.bank.gov.ua/get-user-certificate/pG1KOBatTIcVMdQius2J" TargetMode="External"/><Relationship Id="rId149" Type="http://schemas.openxmlformats.org/officeDocument/2006/relationships/hyperlink" Target="https://talan.bank.gov.ua/get-user-certificate/pG1KOgGOLjqCPMXjP-wr" TargetMode="External"/><Relationship Id="rId356" Type="http://schemas.openxmlformats.org/officeDocument/2006/relationships/hyperlink" Target="https://talan.bank.gov.ua/get-user-certificate/pG1KOqJYOfnGKhhG3zI7" TargetMode="External"/><Relationship Id="rId563" Type="http://schemas.openxmlformats.org/officeDocument/2006/relationships/hyperlink" Target="https://talan.bank.gov.ua/get-user-certificate/y42WYpV7-TRp8Afs1x7H" TargetMode="External"/><Relationship Id="rId770" Type="http://schemas.openxmlformats.org/officeDocument/2006/relationships/hyperlink" Target="https://talan.bank.gov.ua/get-user-certificate/y42WYlGeDUUEb8zxu2aE" TargetMode="External"/><Relationship Id="rId216" Type="http://schemas.openxmlformats.org/officeDocument/2006/relationships/hyperlink" Target="https://talan.bank.gov.ua/get-user-certificate/pG1KOXB-BZumChLsCppJ" TargetMode="External"/><Relationship Id="rId423" Type="http://schemas.openxmlformats.org/officeDocument/2006/relationships/hyperlink" Target="https://talan.bank.gov.ua/get-user-certificate/pG1KOgU7YCb1mTux5ANe" TargetMode="External"/><Relationship Id="rId868" Type="http://schemas.openxmlformats.org/officeDocument/2006/relationships/hyperlink" Target="https://talan.bank.gov.ua/get-user-certificate/y42WY4phEDOXWpWxvn3V" TargetMode="External"/><Relationship Id="rId1053" Type="http://schemas.openxmlformats.org/officeDocument/2006/relationships/hyperlink" Target="https://talan.bank.gov.ua/get-user-certificate/y42WYVl_8AhpEJ1DQ4JS" TargetMode="External"/><Relationship Id="rId630" Type="http://schemas.openxmlformats.org/officeDocument/2006/relationships/hyperlink" Target="https://talan.bank.gov.ua/get-user-certificate/y42WYYhi_ng1GBrShH8V" TargetMode="External"/><Relationship Id="rId728" Type="http://schemas.openxmlformats.org/officeDocument/2006/relationships/hyperlink" Target="https://talan.bank.gov.ua/get-user-certificate/y42WYOQSNsMSVHmGdCxU" TargetMode="External"/><Relationship Id="rId935" Type="http://schemas.openxmlformats.org/officeDocument/2006/relationships/hyperlink" Target="https://talan.bank.gov.ua/get-user-certificate/y42WY65ZJcAEIWOzS1rI" TargetMode="External"/><Relationship Id="rId64" Type="http://schemas.openxmlformats.org/officeDocument/2006/relationships/hyperlink" Target="https://talan.bank.gov.ua/get-user-certificate/pG1KOT_6uybz745iZAqu" TargetMode="External"/><Relationship Id="rId367" Type="http://schemas.openxmlformats.org/officeDocument/2006/relationships/hyperlink" Target="https://talan.bank.gov.ua/get-user-certificate/pG1KOosIj0ma_gZHsLH-" TargetMode="External"/><Relationship Id="rId574" Type="http://schemas.openxmlformats.org/officeDocument/2006/relationships/hyperlink" Target="https://talan.bank.gov.ua/get-user-certificate/y42WY3rMuKbgNWBSKgIo" TargetMode="External"/><Relationship Id="rId227" Type="http://schemas.openxmlformats.org/officeDocument/2006/relationships/hyperlink" Target="https://talan.bank.gov.ua/get-user-certificate/pG1KOASyr2EmCDxwKX2u" TargetMode="External"/><Relationship Id="rId781" Type="http://schemas.openxmlformats.org/officeDocument/2006/relationships/hyperlink" Target="https://talan.bank.gov.ua/get-user-certificate/y42WYO50pwQmoX_7chUz" TargetMode="External"/><Relationship Id="rId879" Type="http://schemas.openxmlformats.org/officeDocument/2006/relationships/hyperlink" Target="https://talan.bank.gov.ua/get-user-certificate/y42WYhx8tijfy6xZ_B55" TargetMode="External"/><Relationship Id="rId434" Type="http://schemas.openxmlformats.org/officeDocument/2006/relationships/hyperlink" Target="https://talan.bank.gov.ua/get-user-certificate/pG1KOIhIV7c-AfhDjGIH" TargetMode="External"/><Relationship Id="rId641" Type="http://schemas.openxmlformats.org/officeDocument/2006/relationships/hyperlink" Target="https://talan.bank.gov.ua/get-user-certificate/y42WYay_acD3aw0AM_Un" TargetMode="External"/><Relationship Id="rId739" Type="http://schemas.openxmlformats.org/officeDocument/2006/relationships/hyperlink" Target="https://talan.bank.gov.ua/get-user-certificate/y42WYIbEBm9FYuZ-WKan" TargetMode="External"/><Relationship Id="rId1064" Type="http://schemas.openxmlformats.org/officeDocument/2006/relationships/hyperlink" Target="https://talan.bank.gov.ua/get-user-certificate/y42WYUOKdAF13lUwYBDI" TargetMode="External"/><Relationship Id="rId280" Type="http://schemas.openxmlformats.org/officeDocument/2006/relationships/hyperlink" Target="https://talan.bank.gov.ua/get-user-certificate/pG1KOJfnaMsiO_dNWyRo" TargetMode="External"/><Relationship Id="rId501" Type="http://schemas.openxmlformats.org/officeDocument/2006/relationships/hyperlink" Target="https://talan.bank.gov.ua/get-user-certificate/pG1KOefFMssvN8tjzBCp" TargetMode="External"/><Relationship Id="rId946" Type="http://schemas.openxmlformats.org/officeDocument/2006/relationships/hyperlink" Target="https://talan.bank.gov.ua/get-user-certificate/y42WY5iXI2LSdWmvySpm" TargetMode="External"/><Relationship Id="rId75" Type="http://schemas.openxmlformats.org/officeDocument/2006/relationships/hyperlink" Target="https://talan.bank.gov.ua/get-user-certificate/pG1KOsRQQuV4Z_JRI3IB" TargetMode="External"/><Relationship Id="rId140" Type="http://schemas.openxmlformats.org/officeDocument/2006/relationships/hyperlink" Target="https://talan.bank.gov.ua/get-user-certificate/pG1KO3Mst7NmCs86poK9" TargetMode="External"/><Relationship Id="rId378" Type="http://schemas.openxmlformats.org/officeDocument/2006/relationships/hyperlink" Target="https://talan.bank.gov.ua/get-user-certificate/pG1KOmHqL38dXZg4b6ln" TargetMode="External"/><Relationship Id="rId585" Type="http://schemas.openxmlformats.org/officeDocument/2006/relationships/hyperlink" Target="https://talan.bank.gov.ua/get-user-certificate/y42WYd_zHXfjwfSv7qpW" TargetMode="External"/><Relationship Id="rId792" Type="http://schemas.openxmlformats.org/officeDocument/2006/relationships/hyperlink" Target="https://talan.bank.gov.ua/get-user-certificate/y42WY-9YqEmv5uOnKU37" TargetMode="External"/><Relationship Id="rId806" Type="http://schemas.openxmlformats.org/officeDocument/2006/relationships/hyperlink" Target="https://talan.bank.gov.ua/get-user-certificate/y42WYJPTx2737A4F3Z-v" TargetMode="External"/><Relationship Id="rId6" Type="http://schemas.openxmlformats.org/officeDocument/2006/relationships/hyperlink" Target="https://talan.bank.gov.ua/get-user-certificate/pG1KOw74DFDpIam_V3AL" TargetMode="External"/><Relationship Id="rId238" Type="http://schemas.openxmlformats.org/officeDocument/2006/relationships/hyperlink" Target="https://talan.bank.gov.ua/get-user-certificate/pG1KODAHHsV2Gfz1uv0w" TargetMode="External"/><Relationship Id="rId445" Type="http://schemas.openxmlformats.org/officeDocument/2006/relationships/hyperlink" Target="https://talan.bank.gov.ua/get-user-certificate/pG1KOnPoTsLsJ76-yxj_" TargetMode="External"/><Relationship Id="rId652" Type="http://schemas.openxmlformats.org/officeDocument/2006/relationships/hyperlink" Target="https://talan.bank.gov.ua/get-user-certificate/y42WYOwS1m0BIIdQysHq" TargetMode="External"/><Relationship Id="rId1075" Type="http://schemas.openxmlformats.org/officeDocument/2006/relationships/hyperlink" Target="https://talan.bank.gov.ua/get-user-certificate/y42WYKbUsFXy19HbZs1D" TargetMode="External"/><Relationship Id="rId291" Type="http://schemas.openxmlformats.org/officeDocument/2006/relationships/hyperlink" Target="https://talan.bank.gov.ua/get-user-certificate/pG1KO2VWbd6IVqbOKQ9M" TargetMode="External"/><Relationship Id="rId305" Type="http://schemas.openxmlformats.org/officeDocument/2006/relationships/hyperlink" Target="https://talan.bank.gov.ua/get-user-certificate/pG1KOTr_Jrq7vl2ekmlj" TargetMode="External"/><Relationship Id="rId512" Type="http://schemas.openxmlformats.org/officeDocument/2006/relationships/hyperlink" Target="https://talan.bank.gov.ua/get-user-certificate/pG1KOPz6VMMwWzqOZnYn" TargetMode="External"/><Relationship Id="rId957" Type="http://schemas.openxmlformats.org/officeDocument/2006/relationships/hyperlink" Target="https://talan.bank.gov.ua/get-user-certificate/y42WYERPgDNBkYUjb1nu" TargetMode="External"/><Relationship Id="rId86" Type="http://schemas.openxmlformats.org/officeDocument/2006/relationships/hyperlink" Target="https://talan.bank.gov.ua/get-user-certificate/pG1KOHZS-LVkTthIFWon" TargetMode="External"/><Relationship Id="rId151" Type="http://schemas.openxmlformats.org/officeDocument/2006/relationships/hyperlink" Target="https://talan.bank.gov.ua/get-user-certificate/pG1KOp4KZyAokMsBlOD1" TargetMode="External"/><Relationship Id="rId389" Type="http://schemas.openxmlformats.org/officeDocument/2006/relationships/hyperlink" Target="https://talan.bank.gov.ua/get-user-certificate/pG1KOEzLQ7V-zY835IEQ" TargetMode="External"/><Relationship Id="rId596" Type="http://schemas.openxmlformats.org/officeDocument/2006/relationships/hyperlink" Target="https://talan.bank.gov.ua/get-user-certificate/y42WY7362oMNsNsjCCcF" TargetMode="External"/><Relationship Id="rId817" Type="http://schemas.openxmlformats.org/officeDocument/2006/relationships/hyperlink" Target="https://talan.bank.gov.ua/get-user-certificate/y42WYUhogp-EpIDSE8Wl" TargetMode="External"/><Relationship Id="rId1002" Type="http://schemas.openxmlformats.org/officeDocument/2006/relationships/hyperlink" Target="https://talan.bank.gov.ua/get-user-certificate/y42WYfSfXXkwpjfuRIX7" TargetMode="External"/><Relationship Id="rId249" Type="http://schemas.openxmlformats.org/officeDocument/2006/relationships/hyperlink" Target="https://talan.bank.gov.ua/get-user-certificate/pG1KO6PsbrfmsrwIk10q" TargetMode="External"/><Relationship Id="rId456" Type="http://schemas.openxmlformats.org/officeDocument/2006/relationships/hyperlink" Target="https://talan.bank.gov.ua/get-user-certificate/pG1KOW58b7zN0gKH9drO" TargetMode="External"/><Relationship Id="rId663" Type="http://schemas.openxmlformats.org/officeDocument/2006/relationships/hyperlink" Target="https://talan.bank.gov.ua/get-user-certificate/y42WY3xO35zJ110nQAJ2" TargetMode="External"/><Relationship Id="rId870" Type="http://schemas.openxmlformats.org/officeDocument/2006/relationships/hyperlink" Target="https://talan.bank.gov.ua/get-user-certificate/y42WYUg5Ei6ULFpZzTSe" TargetMode="External"/><Relationship Id="rId1086" Type="http://schemas.openxmlformats.org/officeDocument/2006/relationships/hyperlink" Target="https://talan.bank.gov.ua/get-user-certificate/y42WYc4jXXb4fLcCTjxl" TargetMode="External"/><Relationship Id="rId13" Type="http://schemas.openxmlformats.org/officeDocument/2006/relationships/hyperlink" Target="https://talan.bank.gov.ua/get-user-certificate/pG1KOPonsd9badUarsRv" TargetMode="External"/><Relationship Id="rId109" Type="http://schemas.openxmlformats.org/officeDocument/2006/relationships/hyperlink" Target="https://talan.bank.gov.ua/get-user-certificate/pG1KOcB-6jLCH0xCux0p" TargetMode="External"/><Relationship Id="rId316" Type="http://schemas.openxmlformats.org/officeDocument/2006/relationships/hyperlink" Target="https://talan.bank.gov.ua/get-user-certificate/pG1KOOKM_vYOMOgOScge" TargetMode="External"/><Relationship Id="rId523" Type="http://schemas.openxmlformats.org/officeDocument/2006/relationships/hyperlink" Target="https://talan.bank.gov.ua/get-user-certificate/pG1KOQQEY1Jnv4JNQo6p" TargetMode="External"/><Relationship Id="rId968" Type="http://schemas.openxmlformats.org/officeDocument/2006/relationships/hyperlink" Target="https://talan.bank.gov.ua/get-user-certificate/y42WYUfjh9MZ2SfEv-_o" TargetMode="External"/><Relationship Id="rId97" Type="http://schemas.openxmlformats.org/officeDocument/2006/relationships/hyperlink" Target="https://talan.bank.gov.ua/get-user-certificate/pG1KOO3dE5DgH26xXJNU" TargetMode="External"/><Relationship Id="rId730" Type="http://schemas.openxmlformats.org/officeDocument/2006/relationships/hyperlink" Target="https://talan.bank.gov.ua/get-user-certificate/y42WYH_fePaO7MAZ4vi9" TargetMode="External"/><Relationship Id="rId828" Type="http://schemas.openxmlformats.org/officeDocument/2006/relationships/hyperlink" Target="https://talan.bank.gov.ua/get-user-certificate/y42WYjWFvEsKcULu7oaY" TargetMode="External"/><Relationship Id="rId1013" Type="http://schemas.openxmlformats.org/officeDocument/2006/relationships/hyperlink" Target="https://talan.bank.gov.ua/get-user-certificate/y42WY14UwgPTAk0HH8OK" TargetMode="External"/><Relationship Id="rId162" Type="http://schemas.openxmlformats.org/officeDocument/2006/relationships/hyperlink" Target="https://talan.bank.gov.ua/get-user-certificate/pG1KO8zRbD-Wab31vwcx" TargetMode="External"/><Relationship Id="rId467" Type="http://schemas.openxmlformats.org/officeDocument/2006/relationships/hyperlink" Target="https://talan.bank.gov.ua/get-user-certificate/pG1KObt8Pje1UtvS1x98" TargetMode="External"/><Relationship Id="rId1097" Type="http://schemas.openxmlformats.org/officeDocument/2006/relationships/hyperlink" Target="https://talan.bank.gov.ua/get-user-certificate/y42WY3-Zd76R_H7no4zo" TargetMode="External"/><Relationship Id="rId674" Type="http://schemas.openxmlformats.org/officeDocument/2006/relationships/hyperlink" Target="https://talan.bank.gov.ua/get-user-certificate/y42WYjxr6-th4LMUfhAG" TargetMode="External"/><Relationship Id="rId881" Type="http://schemas.openxmlformats.org/officeDocument/2006/relationships/hyperlink" Target="https://talan.bank.gov.ua/get-user-certificate/y42WYjEL9UfrDEWwpW3o" TargetMode="External"/><Relationship Id="rId979" Type="http://schemas.openxmlformats.org/officeDocument/2006/relationships/hyperlink" Target="https://talan.bank.gov.ua/get-user-certificate/y42WYAhSPnZ8KGm1FXy3" TargetMode="External"/><Relationship Id="rId24" Type="http://schemas.openxmlformats.org/officeDocument/2006/relationships/hyperlink" Target="https://talan.bank.gov.ua/get-user-certificate/pG1KOofVcb1O8QJSgpSV" TargetMode="External"/><Relationship Id="rId327" Type="http://schemas.openxmlformats.org/officeDocument/2006/relationships/hyperlink" Target="https://talan.bank.gov.ua/get-user-certificate/pG1KOZ2fmMOU29He1gU1" TargetMode="External"/><Relationship Id="rId534" Type="http://schemas.openxmlformats.org/officeDocument/2006/relationships/hyperlink" Target="https://talan.bank.gov.ua/get-user-certificate/y42WYNygYjfehehGdvs7" TargetMode="External"/><Relationship Id="rId741" Type="http://schemas.openxmlformats.org/officeDocument/2006/relationships/hyperlink" Target="https://talan.bank.gov.ua/get-user-certificate/y42WYVAHjPn-bd57bEml" TargetMode="External"/><Relationship Id="rId839" Type="http://schemas.openxmlformats.org/officeDocument/2006/relationships/hyperlink" Target="https://talan.bank.gov.ua/get-user-certificate/y42WYif0m8Mj7suLHLqc" TargetMode="External"/><Relationship Id="rId173" Type="http://schemas.openxmlformats.org/officeDocument/2006/relationships/hyperlink" Target="https://talan.bank.gov.ua/get-user-certificate/pG1KOEbILlRAvproU0qB" TargetMode="External"/><Relationship Id="rId380" Type="http://schemas.openxmlformats.org/officeDocument/2006/relationships/hyperlink" Target="https://talan.bank.gov.ua/get-user-certificate/pG1KO4PLds7wvZ6GF-VT" TargetMode="External"/><Relationship Id="rId601" Type="http://schemas.openxmlformats.org/officeDocument/2006/relationships/hyperlink" Target="https://talan.bank.gov.ua/get-user-certificate/y42WYiptaoNTnEgfVv77" TargetMode="External"/><Relationship Id="rId1024" Type="http://schemas.openxmlformats.org/officeDocument/2006/relationships/hyperlink" Target="https://talan.bank.gov.ua/get-user-certificate/y42WYjsnE5WvtaDEsxvL" TargetMode="External"/><Relationship Id="rId240" Type="http://schemas.openxmlformats.org/officeDocument/2006/relationships/hyperlink" Target="https://talan.bank.gov.ua/get-user-certificate/pG1KOBVroGXHM253ZnCK" TargetMode="External"/><Relationship Id="rId478" Type="http://schemas.openxmlformats.org/officeDocument/2006/relationships/hyperlink" Target="https://talan.bank.gov.ua/get-user-certificate/pG1KOl1vf6q6O_5csi-E" TargetMode="External"/><Relationship Id="rId685" Type="http://schemas.openxmlformats.org/officeDocument/2006/relationships/hyperlink" Target="https://talan.bank.gov.ua/get-user-certificate/y42WYGlWoqi4LOiOSo33" TargetMode="External"/><Relationship Id="rId892" Type="http://schemas.openxmlformats.org/officeDocument/2006/relationships/hyperlink" Target="https://talan.bank.gov.ua/get-user-certificate/y42WYOo5G4OpnmN9BPNn" TargetMode="External"/><Relationship Id="rId906" Type="http://schemas.openxmlformats.org/officeDocument/2006/relationships/hyperlink" Target="https://talan.bank.gov.ua/get-user-certificate/y42WYBqAIaeBPBCFK-lv" TargetMode="External"/><Relationship Id="rId35" Type="http://schemas.openxmlformats.org/officeDocument/2006/relationships/hyperlink" Target="https://talan.bank.gov.ua/get-user-certificate/pG1KOAGLoqJZYJFE5vxj" TargetMode="External"/><Relationship Id="rId100" Type="http://schemas.openxmlformats.org/officeDocument/2006/relationships/hyperlink" Target="https://talan.bank.gov.ua/get-user-certificate/pG1KOecJgfnCtsKNTFb3" TargetMode="External"/><Relationship Id="rId338" Type="http://schemas.openxmlformats.org/officeDocument/2006/relationships/hyperlink" Target="https://talan.bank.gov.ua/get-user-certificate/pG1KOUGNxd_VXzpkSbsT" TargetMode="External"/><Relationship Id="rId545" Type="http://schemas.openxmlformats.org/officeDocument/2006/relationships/hyperlink" Target="https://talan.bank.gov.ua/get-user-certificate/y42WY1bKBy6uWb5PENwu" TargetMode="External"/><Relationship Id="rId752" Type="http://schemas.openxmlformats.org/officeDocument/2006/relationships/hyperlink" Target="https://talan.bank.gov.ua/get-user-certificate/y42WY-A1H0MbS_EBkYeM" TargetMode="External"/><Relationship Id="rId184" Type="http://schemas.openxmlformats.org/officeDocument/2006/relationships/hyperlink" Target="https://talan.bank.gov.ua/get-user-certificate/pG1KOYQG2_1CTn1nxr2W" TargetMode="External"/><Relationship Id="rId391" Type="http://schemas.openxmlformats.org/officeDocument/2006/relationships/hyperlink" Target="https://talan.bank.gov.ua/get-user-certificate/pG1KOLtcAedQYK5idKMg" TargetMode="External"/><Relationship Id="rId405" Type="http://schemas.openxmlformats.org/officeDocument/2006/relationships/hyperlink" Target="https://talan.bank.gov.ua/get-user-certificate/pG1KOG7YedYOY0WeKKPG" TargetMode="External"/><Relationship Id="rId612" Type="http://schemas.openxmlformats.org/officeDocument/2006/relationships/hyperlink" Target="https://talan.bank.gov.ua/get-user-certificate/y42WYbCRi65zgmDfL30G" TargetMode="External"/><Relationship Id="rId1035" Type="http://schemas.openxmlformats.org/officeDocument/2006/relationships/hyperlink" Target="https://talan.bank.gov.ua/get-user-certificate/y42WY4OThMO0UYfsBSqV" TargetMode="External"/><Relationship Id="rId251" Type="http://schemas.openxmlformats.org/officeDocument/2006/relationships/hyperlink" Target="https://talan.bank.gov.ua/get-user-certificate/pG1KObsoZ2e-LAXJS5mq" TargetMode="External"/><Relationship Id="rId489" Type="http://schemas.openxmlformats.org/officeDocument/2006/relationships/hyperlink" Target="https://talan.bank.gov.ua/get-user-certificate/pG1KO-dyoATc7vtlCRXG" TargetMode="External"/><Relationship Id="rId696" Type="http://schemas.openxmlformats.org/officeDocument/2006/relationships/hyperlink" Target="https://talan.bank.gov.ua/get-user-certificate/y42WYCMHaR5_O762L7vt" TargetMode="External"/><Relationship Id="rId917" Type="http://schemas.openxmlformats.org/officeDocument/2006/relationships/hyperlink" Target="https://talan.bank.gov.ua/get-user-certificate/y42WYOdEzFIZTP5gjPF-" TargetMode="External"/><Relationship Id="rId1102" Type="http://schemas.openxmlformats.org/officeDocument/2006/relationships/hyperlink" Target="https://talan.bank.gov.ua/get-user-certificate/y42WYjomM_ucXDS1mi6t" TargetMode="External"/><Relationship Id="rId46" Type="http://schemas.openxmlformats.org/officeDocument/2006/relationships/hyperlink" Target="https://talan.bank.gov.ua/get-user-certificate/pG1KO_yL0yWTjJgLGwZk" TargetMode="External"/><Relationship Id="rId349" Type="http://schemas.openxmlformats.org/officeDocument/2006/relationships/hyperlink" Target="https://talan.bank.gov.ua/get-user-certificate/pG1KOJaaWYyQQKHO_tbK" TargetMode="External"/><Relationship Id="rId556" Type="http://schemas.openxmlformats.org/officeDocument/2006/relationships/hyperlink" Target="https://talan.bank.gov.ua/get-user-certificate/y42WY7LlHRARGDs18--M" TargetMode="External"/><Relationship Id="rId763" Type="http://schemas.openxmlformats.org/officeDocument/2006/relationships/hyperlink" Target="https://talan.bank.gov.ua/get-user-certificate/y42WYFC4IXvcmc07S5qy" TargetMode="External"/><Relationship Id="rId111" Type="http://schemas.openxmlformats.org/officeDocument/2006/relationships/hyperlink" Target="https://talan.bank.gov.ua/get-user-certificate/pG1KOiV88UsF9UUFxpuF" TargetMode="External"/><Relationship Id="rId195" Type="http://schemas.openxmlformats.org/officeDocument/2006/relationships/hyperlink" Target="https://talan.bank.gov.ua/get-user-certificate/pG1KOEOOnZRVgJ9Z1_Oq" TargetMode="External"/><Relationship Id="rId209" Type="http://schemas.openxmlformats.org/officeDocument/2006/relationships/hyperlink" Target="https://talan.bank.gov.ua/get-user-certificate/pG1KOhBPceRoboc6QhSf" TargetMode="External"/><Relationship Id="rId416" Type="http://schemas.openxmlformats.org/officeDocument/2006/relationships/hyperlink" Target="https://talan.bank.gov.ua/get-user-certificate/pG1KOtPYorir7fbohhCt" TargetMode="External"/><Relationship Id="rId970" Type="http://schemas.openxmlformats.org/officeDocument/2006/relationships/hyperlink" Target="https://talan.bank.gov.ua/get-user-certificate/y42WYewRxYU7kNSpDCND" TargetMode="External"/><Relationship Id="rId1046" Type="http://schemas.openxmlformats.org/officeDocument/2006/relationships/hyperlink" Target="https://talan.bank.gov.ua/get-user-certificate/y42WY2vOxjj14_4I6FXK" TargetMode="External"/><Relationship Id="rId623" Type="http://schemas.openxmlformats.org/officeDocument/2006/relationships/hyperlink" Target="https://talan.bank.gov.ua/get-user-certificate/y42WYgc-8M7viutyu__Y" TargetMode="External"/><Relationship Id="rId830" Type="http://schemas.openxmlformats.org/officeDocument/2006/relationships/hyperlink" Target="https://talan.bank.gov.ua/get-user-certificate/y42WYsPQSF4nQchCOXL6" TargetMode="External"/><Relationship Id="rId928" Type="http://schemas.openxmlformats.org/officeDocument/2006/relationships/hyperlink" Target="https://talan.bank.gov.ua/get-user-certificate/y42WY_HSZFHzpZrEItQi" TargetMode="External"/><Relationship Id="rId57" Type="http://schemas.openxmlformats.org/officeDocument/2006/relationships/hyperlink" Target="https://talan.bank.gov.ua/get-user-certificate/pG1KO7MCDDNWCZn5YQ1i" TargetMode="External"/><Relationship Id="rId262" Type="http://schemas.openxmlformats.org/officeDocument/2006/relationships/hyperlink" Target="https://talan.bank.gov.ua/get-user-certificate/pG1KOXv860Yp98r6o0YR" TargetMode="External"/><Relationship Id="rId567" Type="http://schemas.openxmlformats.org/officeDocument/2006/relationships/hyperlink" Target="https://talan.bank.gov.ua/get-user-certificate/y42WYFt1IlrrrtbkNpm3" TargetMode="External"/><Relationship Id="rId1113" Type="http://schemas.openxmlformats.org/officeDocument/2006/relationships/hyperlink" Target="https://talan.bank.gov.ua/get-user-certificate/SNeTjuv8SsUpnbnmqGov" TargetMode="External"/><Relationship Id="rId122" Type="http://schemas.openxmlformats.org/officeDocument/2006/relationships/hyperlink" Target="https://talan.bank.gov.ua/get-user-certificate/pG1KO9lYHMuu8crowzCE" TargetMode="External"/><Relationship Id="rId774" Type="http://schemas.openxmlformats.org/officeDocument/2006/relationships/hyperlink" Target="https://talan.bank.gov.ua/get-user-certificate/y42WYZf-dJpMjm_ZZo0F" TargetMode="External"/><Relationship Id="rId981" Type="http://schemas.openxmlformats.org/officeDocument/2006/relationships/hyperlink" Target="https://talan.bank.gov.ua/get-user-certificate/y42WYR4aO4W0YPyuNkcz" TargetMode="External"/><Relationship Id="rId1057" Type="http://schemas.openxmlformats.org/officeDocument/2006/relationships/hyperlink" Target="https://talan.bank.gov.ua/get-user-certificate/y42WYaLxz2bpP79Q063l" TargetMode="External"/><Relationship Id="rId427" Type="http://schemas.openxmlformats.org/officeDocument/2006/relationships/hyperlink" Target="https://talan.bank.gov.ua/get-user-certificate/pG1KOH03ofpJK7i1deXm" TargetMode="External"/><Relationship Id="rId634" Type="http://schemas.openxmlformats.org/officeDocument/2006/relationships/hyperlink" Target="https://talan.bank.gov.ua/get-user-certificate/y42WYQSYJlXBbjlb7_4S" TargetMode="External"/><Relationship Id="rId841" Type="http://schemas.openxmlformats.org/officeDocument/2006/relationships/hyperlink" Target="https://talan.bank.gov.ua/get-user-certificate/y42WYNj_CdkaIW-Epc5S" TargetMode="External"/><Relationship Id="rId273" Type="http://schemas.openxmlformats.org/officeDocument/2006/relationships/hyperlink" Target="https://talan.bank.gov.ua/get-user-certificate/pG1KOef578XxRsVfcB9x" TargetMode="External"/><Relationship Id="rId480" Type="http://schemas.openxmlformats.org/officeDocument/2006/relationships/hyperlink" Target="https://talan.bank.gov.ua/get-user-certificate/pG1KO2GVdpj3MVFab6M_" TargetMode="External"/><Relationship Id="rId701" Type="http://schemas.openxmlformats.org/officeDocument/2006/relationships/hyperlink" Target="https://talan.bank.gov.ua/get-user-certificate/y42WYtTSkG_9GlI1YKmN" TargetMode="External"/><Relationship Id="rId939" Type="http://schemas.openxmlformats.org/officeDocument/2006/relationships/hyperlink" Target="https://talan.bank.gov.ua/get-user-certificate/y42WYbdXKI0hGeLilo5E" TargetMode="External"/><Relationship Id="rId68" Type="http://schemas.openxmlformats.org/officeDocument/2006/relationships/hyperlink" Target="https://talan.bank.gov.ua/get-user-certificate/pG1KOQ3C1OQZX1sFDHBe" TargetMode="External"/><Relationship Id="rId133" Type="http://schemas.openxmlformats.org/officeDocument/2006/relationships/hyperlink" Target="https://talan.bank.gov.ua/get-user-certificate/pG1KOz3faNXf1ip-M8t5" TargetMode="External"/><Relationship Id="rId340" Type="http://schemas.openxmlformats.org/officeDocument/2006/relationships/hyperlink" Target="https://talan.bank.gov.ua/get-user-certificate/pG1KOGZQ97GLO2QzqKgC" TargetMode="External"/><Relationship Id="rId578" Type="http://schemas.openxmlformats.org/officeDocument/2006/relationships/hyperlink" Target="https://talan.bank.gov.ua/get-user-certificate/y42WYVakLFopHBIwihe9" TargetMode="External"/><Relationship Id="rId785" Type="http://schemas.openxmlformats.org/officeDocument/2006/relationships/hyperlink" Target="https://talan.bank.gov.ua/get-user-certificate/y42WYii2zrwZh3LTuVFa" TargetMode="External"/><Relationship Id="rId992" Type="http://schemas.openxmlformats.org/officeDocument/2006/relationships/hyperlink" Target="https://talan.bank.gov.ua/get-user-certificate/y42WYzUsX50xp_aTk1XE" TargetMode="External"/><Relationship Id="rId200" Type="http://schemas.openxmlformats.org/officeDocument/2006/relationships/hyperlink" Target="https://talan.bank.gov.ua/get-user-certificate/pG1KODKhcYj_Rfxr3Fbd" TargetMode="External"/><Relationship Id="rId438" Type="http://schemas.openxmlformats.org/officeDocument/2006/relationships/hyperlink" Target="https://talan.bank.gov.ua/get-user-certificate/pG1KOQBbW5DxVv-i-j8n" TargetMode="External"/><Relationship Id="rId645" Type="http://schemas.openxmlformats.org/officeDocument/2006/relationships/hyperlink" Target="https://talan.bank.gov.ua/get-user-certificate/y42WYfNZu5ta3fDg14_W" TargetMode="External"/><Relationship Id="rId852" Type="http://schemas.openxmlformats.org/officeDocument/2006/relationships/hyperlink" Target="https://talan.bank.gov.ua/get-user-certificate/y42WYggfSUombVwx_RrL" TargetMode="External"/><Relationship Id="rId1068" Type="http://schemas.openxmlformats.org/officeDocument/2006/relationships/hyperlink" Target="https://talan.bank.gov.ua/get-user-certificate/y42WYF4spo9ew8rtchHN" TargetMode="External"/><Relationship Id="rId284" Type="http://schemas.openxmlformats.org/officeDocument/2006/relationships/hyperlink" Target="https://talan.bank.gov.ua/get-user-certificate/pG1KOE8dc4SWtc_2hsXd" TargetMode="External"/><Relationship Id="rId491" Type="http://schemas.openxmlformats.org/officeDocument/2006/relationships/hyperlink" Target="https://talan.bank.gov.ua/get-user-certificate/pG1KOOw5o66P382X_Wfw" TargetMode="External"/><Relationship Id="rId505" Type="http://schemas.openxmlformats.org/officeDocument/2006/relationships/hyperlink" Target="https://talan.bank.gov.ua/get-user-certificate/pG1KOABY26iWwmUpN3XQ" TargetMode="External"/><Relationship Id="rId712" Type="http://schemas.openxmlformats.org/officeDocument/2006/relationships/hyperlink" Target="https://talan.bank.gov.ua/get-user-certificate/y42WYmJU7K93RO9zS9cI" TargetMode="External"/><Relationship Id="rId79" Type="http://schemas.openxmlformats.org/officeDocument/2006/relationships/hyperlink" Target="https://talan.bank.gov.ua/get-user-certificate/pG1KOUbe5GMxt218YfRt" TargetMode="External"/><Relationship Id="rId144" Type="http://schemas.openxmlformats.org/officeDocument/2006/relationships/hyperlink" Target="https://talan.bank.gov.ua/get-user-certificate/pG1KOEYrN8Q9xri2hZ9i" TargetMode="External"/><Relationship Id="rId589" Type="http://schemas.openxmlformats.org/officeDocument/2006/relationships/hyperlink" Target="https://talan.bank.gov.ua/get-user-certificate/y42WYk3Zk5VfFqreWkG0" TargetMode="External"/><Relationship Id="rId796" Type="http://schemas.openxmlformats.org/officeDocument/2006/relationships/hyperlink" Target="https://talan.bank.gov.ua/get-user-certificate/y42WYbzvl7OU1LPOAmQI" TargetMode="External"/><Relationship Id="rId351" Type="http://schemas.openxmlformats.org/officeDocument/2006/relationships/hyperlink" Target="https://talan.bank.gov.ua/get-user-certificate/pG1KOI8ib6suu67cCVf-" TargetMode="External"/><Relationship Id="rId449" Type="http://schemas.openxmlformats.org/officeDocument/2006/relationships/hyperlink" Target="https://talan.bank.gov.ua/get-user-certificate/pG1KOStSW2nkI0Si4RCq" TargetMode="External"/><Relationship Id="rId656" Type="http://schemas.openxmlformats.org/officeDocument/2006/relationships/hyperlink" Target="https://talan.bank.gov.ua/get-user-certificate/y42WYNs4bqcenHfQcdFi" TargetMode="External"/><Relationship Id="rId863" Type="http://schemas.openxmlformats.org/officeDocument/2006/relationships/hyperlink" Target="https://talan.bank.gov.ua/get-user-certificate/y42WYxB9oGdZT_lvIQHo" TargetMode="External"/><Relationship Id="rId1079" Type="http://schemas.openxmlformats.org/officeDocument/2006/relationships/hyperlink" Target="https://talan.bank.gov.ua/get-user-certificate/y42WYoUKW3VZtFKnRX0l" TargetMode="External"/><Relationship Id="rId211" Type="http://schemas.openxmlformats.org/officeDocument/2006/relationships/hyperlink" Target="https://talan.bank.gov.ua/get-user-certificate/pG1KO6A_pgX32AUCOOrv" TargetMode="External"/><Relationship Id="rId295" Type="http://schemas.openxmlformats.org/officeDocument/2006/relationships/hyperlink" Target="https://talan.bank.gov.ua/get-user-certificate/pG1KOlnl9qZ5AxrlokSP" TargetMode="External"/><Relationship Id="rId309" Type="http://schemas.openxmlformats.org/officeDocument/2006/relationships/hyperlink" Target="https://talan.bank.gov.ua/get-user-certificate/pG1KOwtKQUdWP_P6b5Uc" TargetMode="External"/><Relationship Id="rId516" Type="http://schemas.openxmlformats.org/officeDocument/2006/relationships/hyperlink" Target="https://talan.bank.gov.ua/get-user-certificate/pG1KOVv4qVZu9z2X8IYa" TargetMode="External"/><Relationship Id="rId723" Type="http://schemas.openxmlformats.org/officeDocument/2006/relationships/hyperlink" Target="https://talan.bank.gov.ua/get-user-certificate/y42WY4O1Znc4VgvrLutk" TargetMode="External"/><Relationship Id="rId930" Type="http://schemas.openxmlformats.org/officeDocument/2006/relationships/hyperlink" Target="https://talan.bank.gov.ua/get-user-certificate/y42WYiKtZovC9xjU0Ry2" TargetMode="External"/><Relationship Id="rId1006" Type="http://schemas.openxmlformats.org/officeDocument/2006/relationships/hyperlink" Target="https://talan.bank.gov.ua/get-user-certificate/y42WYpOk9S_XYdG2Tbkw" TargetMode="External"/><Relationship Id="rId155" Type="http://schemas.openxmlformats.org/officeDocument/2006/relationships/hyperlink" Target="https://talan.bank.gov.ua/get-user-certificate/pG1KOURC0CgY2c608fPX" TargetMode="External"/><Relationship Id="rId362" Type="http://schemas.openxmlformats.org/officeDocument/2006/relationships/hyperlink" Target="https://talan.bank.gov.ua/get-user-certificate/pG1KOhfwkJ8yYMFRlCOW" TargetMode="External"/><Relationship Id="rId222" Type="http://schemas.openxmlformats.org/officeDocument/2006/relationships/hyperlink" Target="https://talan.bank.gov.ua/get-user-certificate/pG1KOk90Hb8CndnJ6XsO" TargetMode="External"/><Relationship Id="rId667" Type="http://schemas.openxmlformats.org/officeDocument/2006/relationships/hyperlink" Target="https://talan.bank.gov.ua/get-user-certificate/y42WYKNwcWoP43dfWlDv" TargetMode="External"/><Relationship Id="rId874" Type="http://schemas.openxmlformats.org/officeDocument/2006/relationships/hyperlink" Target="https://talan.bank.gov.ua/get-user-certificate/y42WY5SzrJ-M5HUosfPm" TargetMode="External"/><Relationship Id="rId17" Type="http://schemas.openxmlformats.org/officeDocument/2006/relationships/hyperlink" Target="https://talan.bank.gov.ua/get-user-certificate/pG1KOo0tHuqrkhN-Hyv8" TargetMode="External"/><Relationship Id="rId527" Type="http://schemas.openxmlformats.org/officeDocument/2006/relationships/hyperlink" Target="https://talan.bank.gov.ua/get-user-certificate/pG1KOP--PLo2itJeUHqd" TargetMode="External"/><Relationship Id="rId734" Type="http://schemas.openxmlformats.org/officeDocument/2006/relationships/hyperlink" Target="https://talan.bank.gov.ua/get-user-certificate/y42WYVnerTXDvNUOJKSc" TargetMode="External"/><Relationship Id="rId941" Type="http://schemas.openxmlformats.org/officeDocument/2006/relationships/hyperlink" Target="https://talan.bank.gov.ua/get-user-certificate/y42WYzzOagUBcwc9vGaO" TargetMode="External"/><Relationship Id="rId70" Type="http://schemas.openxmlformats.org/officeDocument/2006/relationships/hyperlink" Target="https://talan.bank.gov.ua/get-user-certificate/pG1KOAOltt_FNxk6ZxSQ" TargetMode="External"/><Relationship Id="rId166" Type="http://schemas.openxmlformats.org/officeDocument/2006/relationships/hyperlink" Target="https://talan.bank.gov.ua/get-user-certificate/pG1KO34y_hWPUnNpyvNn" TargetMode="External"/><Relationship Id="rId373" Type="http://schemas.openxmlformats.org/officeDocument/2006/relationships/hyperlink" Target="https://talan.bank.gov.ua/get-user-certificate/pG1KOZwMP-QcFIMyQL3e" TargetMode="External"/><Relationship Id="rId580" Type="http://schemas.openxmlformats.org/officeDocument/2006/relationships/hyperlink" Target="https://talan.bank.gov.ua/get-user-certificate/y42WYvnag5NwqM44E-D7" TargetMode="External"/><Relationship Id="rId801" Type="http://schemas.openxmlformats.org/officeDocument/2006/relationships/hyperlink" Target="https://talan.bank.gov.ua/get-user-certificate/y42WYA6SKw1VzB6Bjj90" TargetMode="External"/><Relationship Id="rId1017" Type="http://schemas.openxmlformats.org/officeDocument/2006/relationships/hyperlink" Target="https://talan.bank.gov.ua/get-user-certificate/y42WYo93bR8PN7fxLa6D" TargetMode="External"/><Relationship Id="rId1" Type="http://schemas.openxmlformats.org/officeDocument/2006/relationships/hyperlink" Target="https://talan.bank.gov.ua/get-user-certificate/pG1KOrxOENmyrK9-bNxg" TargetMode="External"/><Relationship Id="rId233" Type="http://schemas.openxmlformats.org/officeDocument/2006/relationships/hyperlink" Target="https://talan.bank.gov.ua/get-user-certificate/pG1KOoG00Nv_Omjubvdr" TargetMode="External"/><Relationship Id="rId440" Type="http://schemas.openxmlformats.org/officeDocument/2006/relationships/hyperlink" Target="https://talan.bank.gov.ua/get-user-certificate/pG1KOv5OdrLT2LTMXW_s" TargetMode="External"/><Relationship Id="rId678" Type="http://schemas.openxmlformats.org/officeDocument/2006/relationships/hyperlink" Target="https://talan.bank.gov.ua/get-user-certificate/y42WY26Ou2HTN6AxeufA" TargetMode="External"/><Relationship Id="rId885" Type="http://schemas.openxmlformats.org/officeDocument/2006/relationships/hyperlink" Target="https://talan.bank.gov.ua/get-user-certificate/y42WYQjDeuBxtTfhz6vY" TargetMode="External"/><Relationship Id="rId1070" Type="http://schemas.openxmlformats.org/officeDocument/2006/relationships/hyperlink" Target="https://talan.bank.gov.ua/get-user-certificate/y42WYgYOlKFa63LMYKkI" TargetMode="External"/><Relationship Id="rId28" Type="http://schemas.openxmlformats.org/officeDocument/2006/relationships/hyperlink" Target="https://talan.bank.gov.ua/get-user-certificate/pG1KO-95w15OekCC1KxI" TargetMode="External"/><Relationship Id="rId300" Type="http://schemas.openxmlformats.org/officeDocument/2006/relationships/hyperlink" Target="https://talan.bank.gov.ua/get-user-certificate/pG1KON9neOcDKJwCwbK8" TargetMode="External"/><Relationship Id="rId538" Type="http://schemas.openxmlformats.org/officeDocument/2006/relationships/hyperlink" Target="https://talan.bank.gov.ua/get-user-certificate/y42WY1MFbrpCvxovcx9-" TargetMode="External"/><Relationship Id="rId745" Type="http://schemas.openxmlformats.org/officeDocument/2006/relationships/hyperlink" Target="https://talan.bank.gov.ua/get-user-certificate/y42WYxyoF0aBcIfWVePQ" TargetMode="External"/><Relationship Id="rId952" Type="http://schemas.openxmlformats.org/officeDocument/2006/relationships/hyperlink" Target="https://talan.bank.gov.ua/get-user-certificate/y42WYhUalGREhN3tjh2x" TargetMode="External"/><Relationship Id="rId81" Type="http://schemas.openxmlformats.org/officeDocument/2006/relationships/hyperlink" Target="https://talan.bank.gov.ua/get-user-certificate/pG1KOXf5aJnLfqRWio8F" TargetMode="External"/><Relationship Id="rId177" Type="http://schemas.openxmlformats.org/officeDocument/2006/relationships/hyperlink" Target="https://talan.bank.gov.ua/get-user-certificate/pG1KO273HBr5Kv87XGGJ" TargetMode="External"/><Relationship Id="rId384" Type="http://schemas.openxmlformats.org/officeDocument/2006/relationships/hyperlink" Target="https://talan.bank.gov.ua/get-user-certificate/pG1KOuHC8GrweGKsWjRG" TargetMode="External"/><Relationship Id="rId591" Type="http://schemas.openxmlformats.org/officeDocument/2006/relationships/hyperlink" Target="https://talan.bank.gov.ua/get-user-certificate/y42WYLBJ3xab3WBCO4h0" TargetMode="External"/><Relationship Id="rId605" Type="http://schemas.openxmlformats.org/officeDocument/2006/relationships/hyperlink" Target="https://talan.bank.gov.ua/get-user-certificate/y42WYzEYrQiz3sNtvJEQ" TargetMode="External"/><Relationship Id="rId812" Type="http://schemas.openxmlformats.org/officeDocument/2006/relationships/hyperlink" Target="https://talan.bank.gov.ua/get-user-certificate/y42WYofpghza-rQddQzh" TargetMode="External"/><Relationship Id="rId1028" Type="http://schemas.openxmlformats.org/officeDocument/2006/relationships/hyperlink" Target="https://talan.bank.gov.ua/get-user-certificate/y42WYAlHpUu6mqHYpu-V" TargetMode="External"/><Relationship Id="rId244" Type="http://schemas.openxmlformats.org/officeDocument/2006/relationships/hyperlink" Target="https://talan.bank.gov.ua/get-user-certificate/pG1KOQ8wwqCoogTxsUdP" TargetMode="External"/><Relationship Id="rId689" Type="http://schemas.openxmlformats.org/officeDocument/2006/relationships/hyperlink" Target="https://talan.bank.gov.ua/get-user-certificate/y42WYPGDwesFLfiQXq4T" TargetMode="External"/><Relationship Id="rId896" Type="http://schemas.openxmlformats.org/officeDocument/2006/relationships/hyperlink" Target="https://talan.bank.gov.ua/get-user-certificate/y42WYQuaVYM__zaXF1Zq" TargetMode="External"/><Relationship Id="rId1081" Type="http://schemas.openxmlformats.org/officeDocument/2006/relationships/hyperlink" Target="https://talan.bank.gov.ua/get-user-certificate/y42WYnmW46Pz-nZE--eN" TargetMode="External"/><Relationship Id="rId39" Type="http://schemas.openxmlformats.org/officeDocument/2006/relationships/hyperlink" Target="https://talan.bank.gov.ua/get-user-certificate/pG1KOa2OTjaLXWQwwZ06" TargetMode="External"/><Relationship Id="rId451" Type="http://schemas.openxmlformats.org/officeDocument/2006/relationships/hyperlink" Target="https://talan.bank.gov.ua/get-user-certificate/pG1KOY6T7rlxEThM_1lQ" TargetMode="External"/><Relationship Id="rId549" Type="http://schemas.openxmlformats.org/officeDocument/2006/relationships/hyperlink" Target="https://talan.bank.gov.ua/get-user-certificate/y42WYHMmXJlBHvGV2pgK" TargetMode="External"/><Relationship Id="rId756" Type="http://schemas.openxmlformats.org/officeDocument/2006/relationships/hyperlink" Target="https://talan.bank.gov.ua/get-user-certificate/y42WYiwKLfxu83QA3uyu" TargetMode="External"/><Relationship Id="rId104" Type="http://schemas.openxmlformats.org/officeDocument/2006/relationships/hyperlink" Target="https://talan.bank.gov.ua/get-user-certificate/pG1KOY5jc9QXa6WGkpy7" TargetMode="External"/><Relationship Id="rId188" Type="http://schemas.openxmlformats.org/officeDocument/2006/relationships/hyperlink" Target="https://talan.bank.gov.ua/get-user-certificate/pG1KOIDcH-6sCd7t8UUi" TargetMode="External"/><Relationship Id="rId311" Type="http://schemas.openxmlformats.org/officeDocument/2006/relationships/hyperlink" Target="https://talan.bank.gov.ua/get-user-certificate/pG1KOqZNz9uWwpiug3eW" TargetMode="External"/><Relationship Id="rId395" Type="http://schemas.openxmlformats.org/officeDocument/2006/relationships/hyperlink" Target="https://talan.bank.gov.ua/get-user-certificate/pG1KOfJ8paIGvtDTniQj" TargetMode="External"/><Relationship Id="rId409" Type="http://schemas.openxmlformats.org/officeDocument/2006/relationships/hyperlink" Target="https://talan.bank.gov.ua/get-user-certificate/pG1KOkqsyHLrN2lUghtt" TargetMode="External"/><Relationship Id="rId963" Type="http://schemas.openxmlformats.org/officeDocument/2006/relationships/hyperlink" Target="https://talan.bank.gov.ua/get-user-certificate/y42WYkYph0ZDugQw76kr" TargetMode="External"/><Relationship Id="rId1039" Type="http://schemas.openxmlformats.org/officeDocument/2006/relationships/hyperlink" Target="https://talan.bank.gov.ua/get-user-certificate/y42WYwK1nW9Rq1FyxJ3k" TargetMode="External"/><Relationship Id="rId92" Type="http://schemas.openxmlformats.org/officeDocument/2006/relationships/hyperlink" Target="https://talan.bank.gov.ua/get-user-certificate/pG1KOm1F_u0i1WPrqz8U" TargetMode="External"/><Relationship Id="rId616" Type="http://schemas.openxmlformats.org/officeDocument/2006/relationships/hyperlink" Target="https://talan.bank.gov.ua/get-user-certificate/y42WYffY4FaZq63GlN4c" TargetMode="External"/><Relationship Id="rId823" Type="http://schemas.openxmlformats.org/officeDocument/2006/relationships/hyperlink" Target="https://talan.bank.gov.ua/get-user-certificate/y42WY6cjZ0Kbt0SKeL5A" TargetMode="External"/><Relationship Id="rId255" Type="http://schemas.openxmlformats.org/officeDocument/2006/relationships/hyperlink" Target="https://talan.bank.gov.ua/get-user-certificate/pG1KO4koDwa2e7K541eQ" TargetMode="External"/><Relationship Id="rId462" Type="http://schemas.openxmlformats.org/officeDocument/2006/relationships/hyperlink" Target="https://talan.bank.gov.ua/get-user-certificate/pG1KOfJO1ZUlNE6hf5x1" TargetMode="External"/><Relationship Id="rId1092" Type="http://schemas.openxmlformats.org/officeDocument/2006/relationships/hyperlink" Target="https://talan.bank.gov.ua/get-user-certificate/y42WY4Olzda-IpcnErWq" TargetMode="External"/><Relationship Id="rId1106" Type="http://schemas.openxmlformats.org/officeDocument/2006/relationships/hyperlink" Target="https://talan.bank.gov.ua/get-user-certificate/p0HvT4-ezj67qbc174xY" TargetMode="External"/><Relationship Id="rId115" Type="http://schemas.openxmlformats.org/officeDocument/2006/relationships/hyperlink" Target="https://talan.bank.gov.ua/get-user-certificate/pG1KOzLyiE-NFrIkUYy-" TargetMode="External"/><Relationship Id="rId322" Type="http://schemas.openxmlformats.org/officeDocument/2006/relationships/hyperlink" Target="https://talan.bank.gov.ua/get-user-certificate/pG1KOCMbJ2nasvw26EMw" TargetMode="External"/><Relationship Id="rId767" Type="http://schemas.openxmlformats.org/officeDocument/2006/relationships/hyperlink" Target="https://talan.bank.gov.ua/get-user-certificate/y42WY1gdKImloBciprB9" TargetMode="External"/><Relationship Id="rId974" Type="http://schemas.openxmlformats.org/officeDocument/2006/relationships/hyperlink" Target="https://talan.bank.gov.ua/get-user-certificate/y42WYaMEGD2usaAgVfY3" TargetMode="External"/><Relationship Id="rId199" Type="http://schemas.openxmlformats.org/officeDocument/2006/relationships/hyperlink" Target="https://talan.bank.gov.ua/get-user-certificate/pG1KOr3HHEXYpSZ9_B9f" TargetMode="External"/><Relationship Id="rId627" Type="http://schemas.openxmlformats.org/officeDocument/2006/relationships/hyperlink" Target="https://talan.bank.gov.ua/get-user-certificate/y42WYrTaLTR3iu4CTlka" TargetMode="External"/><Relationship Id="rId834" Type="http://schemas.openxmlformats.org/officeDocument/2006/relationships/hyperlink" Target="https://talan.bank.gov.ua/get-user-certificate/y42WYKUWnkrq-xX-7P9o" TargetMode="External"/><Relationship Id="rId266" Type="http://schemas.openxmlformats.org/officeDocument/2006/relationships/hyperlink" Target="https://talan.bank.gov.ua/get-user-certificate/pG1KOgXpjrJ7vplrgPRh" TargetMode="External"/><Relationship Id="rId473" Type="http://schemas.openxmlformats.org/officeDocument/2006/relationships/hyperlink" Target="https://talan.bank.gov.ua/get-user-certificate/pG1KOEuO_5p9u4ASzImp" TargetMode="External"/><Relationship Id="rId680" Type="http://schemas.openxmlformats.org/officeDocument/2006/relationships/hyperlink" Target="https://talan.bank.gov.ua/get-user-certificate/y42WYsqY6XHKX0EYKwQT" TargetMode="External"/><Relationship Id="rId901" Type="http://schemas.openxmlformats.org/officeDocument/2006/relationships/hyperlink" Target="https://talan.bank.gov.ua/get-user-certificate/y42WYQxqM_d_PiM8eUFx" TargetMode="External"/><Relationship Id="rId1117" Type="http://schemas.openxmlformats.org/officeDocument/2006/relationships/printerSettings" Target="../printerSettings/printerSettings1.bin"/><Relationship Id="rId30" Type="http://schemas.openxmlformats.org/officeDocument/2006/relationships/hyperlink" Target="https://talan.bank.gov.ua/get-user-certificate/pG1KOBV0W9UCmR2YgU62" TargetMode="External"/><Relationship Id="rId126" Type="http://schemas.openxmlformats.org/officeDocument/2006/relationships/hyperlink" Target="https://talan.bank.gov.ua/get-user-certificate/pG1KO1gq3eW-ku11kov_" TargetMode="External"/><Relationship Id="rId333" Type="http://schemas.openxmlformats.org/officeDocument/2006/relationships/hyperlink" Target="https://talan.bank.gov.ua/get-user-certificate/pG1KOqYW3l7M04vZ4NnT" TargetMode="External"/><Relationship Id="rId540" Type="http://schemas.openxmlformats.org/officeDocument/2006/relationships/hyperlink" Target="https://talan.bank.gov.ua/get-user-certificate/y42WYS7tFvMrU-YOZtFe" TargetMode="External"/><Relationship Id="rId778" Type="http://schemas.openxmlformats.org/officeDocument/2006/relationships/hyperlink" Target="https://talan.bank.gov.ua/get-user-certificate/y42WYh3zXz-VQ5JGKRZ6" TargetMode="External"/><Relationship Id="rId985" Type="http://schemas.openxmlformats.org/officeDocument/2006/relationships/hyperlink" Target="https://talan.bank.gov.ua/get-user-certificate/y42WY2Nh8Kp4t_cS5f7G" TargetMode="External"/><Relationship Id="rId638" Type="http://schemas.openxmlformats.org/officeDocument/2006/relationships/hyperlink" Target="https://talan.bank.gov.ua/get-user-certificate/y42WYXoy376eOUeMd1lw" TargetMode="External"/><Relationship Id="rId845" Type="http://schemas.openxmlformats.org/officeDocument/2006/relationships/hyperlink" Target="https://talan.bank.gov.ua/get-user-certificate/y42WYNolW9-TieGqGiyt" TargetMode="External"/><Relationship Id="rId1030" Type="http://schemas.openxmlformats.org/officeDocument/2006/relationships/hyperlink" Target="https://talan.bank.gov.ua/get-user-certificate/y42WYAB0oYE0-cuHb9XR" TargetMode="External"/><Relationship Id="rId277" Type="http://schemas.openxmlformats.org/officeDocument/2006/relationships/hyperlink" Target="https://talan.bank.gov.ua/get-user-certificate/pG1KONgoV0EiTZMcNi37" TargetMode="External"/><Relationship Id="rId400" Type="http://schemas.openxmlformats.org/officeDocument/2006/relationships/hyperlink" Target="https://talan.bank.gov.ua/get-user-certificate/pG1KOF5dpin2mzx-v1OR" TargetMode="External"/><Relationship Id="rId484" Type="http://schemas.openxmlformats.org/officeDocument/2006/relationships/hyperlink" Target="https://talan.bank.gov.ua/get-user-certificate/pG1KOqH4V1ptftWZkYq3" TargetMode="External"/><Relationship Id="rId705" Type="http://schemas.openxmlformats.org/officeDocument/2006/relationships/hyperlink" Target="https://talan.bank.gov.ua/get-user-certificate/y42WYhVDIeykj4wmCsmT" TargetMode="External"/><Relationship Id="rId137" Type="http://schemas.openxmlformats.org/officeDocument/2006/relationships/hyperlink" Target="https://talan.bank.gov.ua/get-user-certificate/pG1KOAAZ75SUcKRodfWF" TargetMode="External"/><Relationship Id="rId344" Type="http://schemas.openxmlformats.org/officeDocument/2006/relationships/hyperlink" Target="https://talan.bank.gov.ua/get-user-certificate/pG1KONZ6UhEEC0kp5KfD" TargetMode="External"/><Relationship Id="rId691" Type="http://schemas.openxmlformats.org/officeDocument/2006/relationships/hyperlink" Target="https://talan.bank.gov.ua/get-user-certificate/y42WYjmwu-gNlIqAsNzs" TargetMode="External"/><Relationship Id="rId789" Type="http://schemas.openxmlformats.org/officeDocument/2006/relationships/hyperlink" Target="https://talan.bank.gov.ua/get-user-certificate/y42WYopEdXThVOtuG-9p" TargetMode="External"/><Relationship Id="rId912" Type="http://schemas.openxmlformats.org/officeDocument/2006/relationships/hyperlink" Target="https://talan.bank.gov.ua/get-user-certificate/y42WYFOvcIoP-K8VKxpY" TargetMode="External"/><Relationship Id="rId996" Type="http://schemas.openxmlformats.org/officeDocument/2006/relationships/hyperlink" Target="https://talan.bank.gov.ua/get-user-certificate/y42WYk2c9yQ3gMIox6Fq" TargetMode="External"/><Relationship Id="rId41" Type="http://schemas.openxmlformats.org/officeDocument/2006/relationships/hyperlink" Target="https://talan.bank.gov.ua/get-user-certificate/pG1KOLJE0fCozegNSJlO" TargetMode="External"/><Relationship Id="rId551" Type="http://schemas.openxmlformats.org/officeDocument/2006/relationships/hyperlink" Target="https://talan.bank.gov.ua/get-user-certificate/y42WYXm5S1UjDJJhXEB6" TargetMode="External"/><Relationship Id="rId649" Type="http://schemas.openxmlformats.org/officeDocument/2006/relationships/hyperlink" Target="https://talan.bank.gov.ua/get-user-certificate/y42WYC7K2-WryRzWvOTu" TargetMode="External"/><Relationship Id="rId856" Type="http://schemas.openxmlformats.org/officeDocument/2006/relationships/hyperlink" Target="https://talan.bank.gov.ua/get-user-certificate/y42WY38h6S2L7yd5mQZX" TargetMode="External"/><Relationship Id="rId190" Type="http://schemas.openxmlformats.org/officeDocument/2006/relationships/hyperlink" Target="https://talan.bank.gov.ua/get-user-certificate/pG1KOhxVUsGYxHrWrjtA" TargetMode="External"/><Relationship Id="rId204" Type="http://schemas.openxmlformats.org/officeDocument/2006/relationships/hyperlink" Target="https://talan.bank.gov.ua/get-user-certificate/pG1KOScHNNipY-qp5RBA" TargetMode="External"/><Relationship Id="rId288" Type="http://schemas.openxmlformats.org/officeDocument/2006/relationships/hyperlink" Target="https://talan.bank.gov.ua/get-user-certificate/pG1KOUdmcSi2-G-czT4Z" TargetMode="External"/><Relationship Id="rId411" Type="http://schemas.openxmlformats.org/officeDocument/2006/relationships/hyperlink" Target="https://talan.bank.gov.ua/get-user-certificate/pG1KO1wyEnzOnXXQF6_m" TargetMode="External"/><Relationship Id="rId509" Type="http://schemas.openxmlformats.org/officeDocument/2006/relationships/hyperlink" Target="https://talan.bank.gov.ua/get-user-certificate/pG1KO8JxaTROfd51d_fl" TargetMode="External"/><Relationship Id="rId1041" Type="http://schemas.openxmlformats.org/officeDocument/2006/relationships/hyperlink" Target="https://talan.bank.gov.ua/get-user-certificate/y42WY73C1GOvKUquzwQx" TargetMode="External"/><Relationship Id="rId495" Type="http://schemas.openxmlformats.org/officeDocument/2006/relationships/hyperlink" Target="https://talan.bank.gov.ua/get-user-certificate/pG1KOnYeDq0SygwwbPUZ" TargetMode="External"/><Relationship Id="rId716" Type="http://schemas.openxmlformats.org/officeDocument/2006/relationships/hyperlink" Target="https://talan.bank.gov.ua/get-user-certificate/y42WYE6FOnRa8RprwXEX" TargetMode="External"/><Relationship Id="rId923" Type="http://schemas.openxmlformats.org/officeDocument/2006/relationships/hyperlink" Target="https://talan.bank.gov.ua/get-user-certificate/y42WYH2SjDgtGtkSw1OB" TargetMode="External"/><Relationship Id="rId52" Type="http://schemas.openxmlformats.org/officeDocument/2006/relationships/hyperlink" Target="https://talan.bank.gov.ua/get-user-certificate/pG1KOAaX1HUP7oy6aa91" TargetMode="External"/><Relationship Id="rId148" Type="http://schemas.openxmlformats.org/officeDocument/2006/relationships/hyperlink" Target="https://talan.bank.gov.ua/get-user-certificate/pG1KO9pi401FbFm4jYPC" TargetMode="External"/><Relationship Id="rId355" Type="http://schemas.openxmlformats.org/officeDocument/2006/relationships/hyperlink" Target="https://talan.bank.gov.ua/get-user-certificate/pG1KO5xJxCjqpgPDPb7M" TargetMode="External"/><Relationship Id="rId562" Type="http://schemas.openxmlformats.org/officeDocument/2006/relationships/hyperlink" Target="https://talan.bank.gov.ua/get-user-certificate/y42WYuDp1YD0hwdtMizi" TargetMode="External"/><Relationship Id="rId215" Type="http://schemas.openxmlformats.org/officeDocument/2006/relationships/hyperlink" Target="https://talan.bank.gov.ua/get-user-certificate/pG1KOzu8yhmZ4eyZv1sN" TargetMode="External"/><Relationship Id="rId422" Type="http://schemas.openxmlformats.org/officeDocument/2006/relationships/hyperlink" Target="https://talan.bank.gov.ua/get-user-certificate/pG1KODlZKP2dnf6DVtM5" TargetMode="External"/><Relationship Id="rId867" Type="http://schemas.openxmlformats.org/officeDocument/2006/relationships/hyperlink" Target="https://talan.bank.gov.ua/get-user-certificate/y42WYZDyW5hD7vY_3b2n" TargetMode="External"/><Relationship Id="rId1052" Type="http://schemas.openxmlformats.org/officeDocument/2006/relationships/hyperlink" Target="https://talan.bank.gov.ua/get-user-certificate/y42WYNy_dRmMkLbU9iXt" TargetMode="External"/><Relationship Id="rId299" Type="http://schemas.openxmlformats.org/officeDocument/2006/relationships/hyperlink" Target="https://talan.bank.gov.ua/get-user-certificate/pG1KOAIF4idAitRHkTTn" TargetMode="External"/><Relationship Id="rId727" Type="http://schemas.openxmlformats.org/officeDocument/2006/relationships/hyperlink" Target="https://talan.bank.gov.ua/get-user-certificate/y42WYAoijXibIsO3iSyx" TargetMode="External"/><Relationship Id="rId934" Type="http://schemas.openxmlformats.org/officeDocument/2006/relationships/hyperlink" Target="https://talan.bank.gov.ua/get-user-certificate/y42WYJYpLaRfN7f3y_bI" TargetMode="External"/><Relationship Id="rId63" Type="http://schemas.openxmlformats.org/officeDocument/2006/relationships/hyperlink" Target="https://talan.bank.gov.ua/get-user-certificate/pG1KODFq_usSLbqsPPxz" TargetMode="External"/><Relationship Id="rId159" Type="http://schemas.openxmlformats.org/officeDocument/2006/relationships/hyperlink" Target="https://talan.bank.gov.ua/get-user-certificate/pG1KOL5M4YdGYy0MH70j" TargetMode="External"/><Relationship Id="rId366" Type="http://schemas.openxmlformats.org/officeDocument/2006/relationships/hyperlink" Target="https://talan.bank.gov.ua/get-user-certificate/pG1KOULNvaru_iuuXZy3" TargetMode="External"/><Relationship Id="rId573" Type="http://schemas.openxmlformats.org/officeDocument/2006/relationships/hyperlink" Target="https://talan.bank.gov.ua/get-user-certificate/y42WYRcbhztjoorYdq8s" TargetMode="External"/><Relationship Id="rId780" Type="http://schemas.openxmlformats.org/officeDocument/2006/relationships/hyperlink" Target="https://talan.bank.gov.ua/get-user-certificate/y42WYtev7sYkPH0pmRNk" TargetMode="External"/><Relationship Id="rId226" Type="http://schemas.openxmlformats.org/officeDocument/2006/relationships/hyperlink" Target="https://talan.bank.gov.ua/get-user-certificate/pG1KOOY5wLZtRoKGpUZ-" TargetMode="External"/><Relationship Id="rId433" Type="http://schemas.openxmlformats.org/officeDocument/2006/relationships/hyperlink" Target="https://talan.bank.gov.ua/get-user-certificate/pG1KOvGYftroRXXSngLS" TargetMode="External"/><Relationship Id="rId878" Type="http://schemas.openxmlformats.org/officeDocument/2006/relationships/hyperlink" Target="https://talan.bank.gov.ua/get-user-certificate/y42WYsKqUYmLhVPZ4i-E" TargetMode="External"/><Relationship Id="rId1063" Type="http://schemas.openxmlformats.org/officeDocument/2006/relationships/hyperlink" Target="https://talan.bank.gov.ua/get-user-certificate/y42WYZ7F0hiOyAsCBwCg" TargetMode="External"/><Relationship Id="rId640" Type="http://schemas.openxmlformats.org/officeDocument/2006/relationships/hyperlink" Target="https://talan.bank.gov.ua/get-user-certificate/y42WY2DhlUkceTob1-HF" TargetMode="External"/><Relationship Id="rId738" Type="http://schemas.openxmlformats.org/officeDocument/2006/relationships/hyperlink" Target="https://talan.bank.gov.ua/get-user-certificate/y42WYiVJlsSP3yHrSBZc" TargetMode="External"/><Relationship Id="rId945" Type="http://schemas.openxmlformats.org/officeDocument/2006/relationships/hyperlink" Target="https://talan.bank.gov.ua/get-user-certificate/y42WYrFrq_8aqJ-GQtCB" TargetMode="External"/><Relationship Id="rId74" Type="http://schemas.openxmlformats.org/officeDocument/2006/relationships/hyperlink" Target="https://talan.bank.gov.ua/get-user-certificate/pG1KOO7iKr8v3m7gFW9x" TargetMode="External"/><Relationship Id="rId377" Type="http://schemas.openxmlformats.org/officeDocument/2006/relationships/hyperlink" Target="https://talan.bank.gov.ua/get-user-certificate/pG1KO4EDH7k7P2sMnTLq" TargetMode="External"/><Relationship Id="rId500" Type="http://schemas.openxmlformats.org/officeDocument/2006/relationships/hyperlink" Target="https://talan.bank.gov.ua/get-user-certificate/pG1KOxmXcMHkWEA9JY1A" TargetMode="External"/><Relationship Id="rId584" Type="http://schemas.openxmlformats.org/officeDocument/2006/relationships/hyperlink" Target="https://talan.bank.gov.ua/get-user-certificate/y42WYHekgNtawsTPTLnQ" TargetMode="External"/><Relationship Id="rId805" Type="http://schemas.openxmlformats.org/officeDocument/2006/relationships/hyperlink" Target="https://talan.bank.gov.ua/get-user-certificate/y42WYqk3pFqzfikvDV2q" TargetMode="External"/><Relationship Id="rId5" Type="http://schemas.openxmlformats.org/officeDocument/2006/relationships/hyperlink" Target="https://talan.bank.gov.ua/get-user-certificate/pG1KO41KcS9S--U30gdO" TargetMode="External"/><Relationship Id="rId237" Type="http://schemas.openxmlformats.org/officeDocument/2006/relationships/hyperlink" Target="https://talan.bank.gov.ua/get-user-certificate/pG1KOhi58OFMy4QXg4dJ" TargetMode="External"/><Relationship Id="rId791" Type="http://schemas.openxmlformats.org/officeDocument/2006/relationships/hyperlink" Target="https://talan.bank.gov.ua/get-user-certificate/y42WYs8ZAB1O85_BTDsG" TargetMode="External"/><Relationship Id="rId889" Type="http://schemas.openxmlformats.org/officeDocument/2006/relationships/hyperlink" Target="https://talan.bank.gov.ua/get-user-certificate/y42WY4FTajtW6u-PK9QW" TargetMode="External"/><Relationship Id="rId1074" Type="http://schemas.openxmlformats.org/officeDocument/2006/relationships/hyperlink" Target="https://talan.bank.gov.ua/get-user-certificate/y42WYqZOtXhtzlWfWArx" TargetMode="External"/><Relationship Id="rId444" Type="http://schemas.openxmlformats.org/officeDocument/2006/relationships/hyperlink" Target="https://talan.bank.gov.ua/get-user-certificate/pG1KOBgvM9X5xDamI5bP" TargetMode="External"/><Relationship Id="rId651" Type="http://schemas.openxmlformats.org/officeDocument/2006/relationships/hyperlink" Target="https://talan.bank.gov.ua/get-user-certificate/y42WYW8rY8WedPqU5fj7" TargetMode="External"/><Relationship Id="rId749" Type="http://schemas.openxmlformats.org/officeDocument/2006/relationships/hyperlink" Target="https://talan.bank.gov.ua/get-user-certificate/y42WY8hNiwxLhEh6h-67" TargetMode="External"/><Relationship Id="rId290" Type="http://schemas.openxmlformats.org/officeDocument/2006/relationships/hyperlink" Target="https://talan.bank.gov.ua/get-user-certificate/pG1KO45MQFeDr03AyeGh" TargetMode="External"/><Relationship Id="rId304" Type="http://schemas.openxmlformats.org/officeDocument/2006/relationships/hyperlink" Target="https://talan.bank.gov.ua/get-user-certificate/pG1KOTuSAJ47VgAu6db2" TargetMode="External"/><Relationship Id="rId388" Type="http://schemas.openxmlformats.org/officeDocument/2006/relationships/hyperlink" Target="https://talan.bank.gov.ua/get-user-certificate/pG1KOKZLIchsCRjWw3D5" TargetMode="External"/><Relationship Id="rId511" Type="http://schemas.openxmlformats.org/officeDocument/2006/relationships/hyperlink" Target="https://talan.bank.gov.ua/get-user-certificate/pG1KOLV18xvxDFFm-uXX" TargetMode="External"/><Relationship Id="rId609" Type="http://schemas.openxmlformats.org/officeDocument/2006/relationships/hyperlink" Target="https://talan.bank.gov.ua/get-user-certificate/y42WYynD8_GVy6uA44Su" TargetMode="External"/><Relationship Id="rId956" Type="http://schemas.openxmlformats.org/officeDocument/2006/relationships/hyperlink" Target="https://talan.bank.gov.ua/get-user-certificate/y42WY-bff_UZf4Ntmq4y" TargetMode="External"/><Relationship Id="rId85" Type="http://schemas.openxmlformats.org/officeDocument/2006/relationships/hyperlink" Target="https://talan.bank.gov.ua/get-user-certificate/pG1KOJYcQzihw-2Itj5H" TargetMode="External"/><Relationship Id="rId150" Type="http://schemas.openxmlformats.org/officeDocument/2006/relationships/hyperlink" Target="https://talan.bank.gov.ua/get-user-certificate/pG1KOOXPiCFWnHwyK9Fx" TargetMode="External"/><Relationship Id="rId595" Type="http://schemas.openxmlformats.org/officeDocument/2006/relationships/hyperlink" Target="https://talan.bank.gov.ua/get-user-certificate/y42WYmAUQf28NVz2vTDV" TargetMode="External"/><Relationship Id="rId816" Type="http://schemas.openxmlformats.org/officeDocument/2006/relationships/hyperlink" Target="https://talan.bank.gov.ua/get-user-certificate/y42WYPn3QLe_FP0dCgPt" TargetMode="External"/><Relationship Id="rId1001" Type="http://schemas.openxmlformats.org/officeDocument/2006/relationships/hyperlink" Target="https://talan.bank.gov.ua/get-user-certificate/y42WYkgigG6q_1tDcmnO" TargetMode="External"/><Relationship Id="rId248" Type="http://schemas.openxmlformats.org/officeDocument/2006/relationships/hyperlink" Target="https://talan.bank.gov.ua/get-user-certificate/pG1KOa5SaPQZc8DUmxXC" TargetMode="External"/><Relationship Id="rId455" Type="http://schemas.openxmlformats.org/officeDocument/2006/relationships/hyperlink" Target="https://talan.bank.gov.ua/get-user-certificate/pG1KOj1XauVmkyCBeaUu" TargetMode="External"/><Relationship Id="rId662" Type="http://schemas.openxmlformats.org/officeDocument/2006/relationships/hyperlink" Target="https://talan.bank.gov.ua/get-user-certificate/y42WYBJW504hrkUs_CdV" TargetMode="External"/><Relationship Id="rId1085" Type="http://schemas.openxmlformats.org/officeDocument/2006/relationships/hyperlink" Target="https://talan.bank.gov.ua/get-user-certificate/y42WY0adrR-4StxtVOhI" TargetMode="External"/><Relationship Id="rId12" Type="http://schemas.openxmlformats.org/officeDocument/2006/relationships/hyperlink" Target="https://talan.bank.gov.ua/get-user-certificate/pG1KOL2PjRrEMGOhDi4U" TargetMode="External"/><Relationship Id="rId108" Type="http://schemas.openxmlformats.org/officeDocument/2006/relationships/hyperlink" Target="https://talan.bank.gov.ua/get-user-certificate/pG1KOs17UovTTkxFo_YV" TargetMode="External"/><Relationship Id="rId315" Type="http://schemas.openxmlformats.org/officeDocument/2006/relationships/hyperlink" Target="https://talan.bank.gov.ua/get-user-certificate/pG1KOrCCyojHdkx4vUBG" TargetMode="External"/><Relationship Id="rId522" Type="http://schemas.openxmlformats.org/officeDocument/2006/relationships/hyperlink" Target="https://talan.bank.gov.ua/get-user-certificate/pG1KOAAbBFSjubxFrqAc" TargetMode="External"/><Relationship Id="rId967" Type="http://schemas.openxmlformats.org/officeDocument/2006/relationships/hyperlink" Target="https://talan.bank.gov.ua/get-user-certificate/y42WYDff3ccUwR63RpBv" TargetMode="External"/><Relationship Id="rId96" Type="http://schemas.openxmlformats.org/officeDocument/2006/relationships/hyperlink" Target="https://talan.bank.gov.ua/get-user-certificate/pG1KOWoBsco1Q4jXwplC" TargetMode="External"/><Relationship Id="rId161" Type="http://schemas.openxmlformats.org/officeDocument/2006/relationships/hyperlink" Target="https://talan.bank.gov.ua/get-user-certificate/pG1KO09euL47c74HtyUU" TargetMode="External"/><Relationship Id="rId399" Type="http://schemas.openxmlformats.org/officeDocument/2006/relationships/hyperlink" Target="https://talan.bank.gov.ua/get-user-certificate/pG1KOP5N8Scw_oL5MT9I" TargetMode="External"/><Relationship Id="rId827" Type="http://schemas.openxmlformats.org/officeDocument/2006/relationships/hyperlink" Target="https://talan.bank.gov.ua/get-user-certificate/y42WYhbwU1opfXQXoOuE" TargetMode="External"/><Relationship Id="rId1012" Type="http://schemas.openxmlformats.org/officeDocument/2006/relationships/hyperlink" Target="https://talan.bank.gov.ua/get-user-certificate/y42WYm13bSt-CELKqVPb" TargetMode="External"/><Relationship Id="rId259" Type="http://schemas.openxmlformats.org/officeDocument/2006/relationships/hyperlink" Target="https://talan.bank.gov.ua/get-user-certificate/pG1KOlOPfEiHDRHPtB49" TargetMode="External"/><Relationship Id="rId466" Type="http://schemas.openxmlformats.org/officeDocument/2006/relationships/hyperlink" Target="https://talan.bank.gov.ua/get-user-certificate/pG1KORoqkWkY3O_a_1Tj" TargetMode="External"/><Relationship Id="rId673" Type="http://schemas.openxmlformats.org/officeDocument/2006/relationships/hyperlink" Target="https://talan.bank.gov.ua/get-user-certificate/y42WYWwLodnMvfNqX76J" TargetMode="External"/><Relationship Id="rId880" Type="http://schemas.openxmlformats.org/officeDocument/2006/relationships/hyperlink" Target="https://talan.bank.gov.ua/get-user-certificate/y42WY4NLda9Kz5Y8Jo9k" TargetMode="External"/><Relationship Id="rId1096" Type="http://schemas.openxmlformats.org/officeDocument/2006/relationships/hyperlink" Target="https://talan.bank.gov.ua/get-user-certificate/y42WYkYeleKu1NIZ9fjI" TargetMode="External"/><Relationship Id="rId23" Type="http://schemas.openxmlformats.org/officeDocument/2006/relationships/hyperlink" Target="https://talan.bank.gov.ua/get-user-certificate/pG1KO76o1OBsjESNLA9D" TargetMode="External"/><Relationship Id="rId119" Type="http://schemas.openxmlformats.org/officeDocument/2006/relationships/hyperlink" Target="https://talan.bank.gov.ua/get-user-certificate/pG1KOCX3UYYohdUGqBmL" TargetMode="External"/><Relationship Id="rId326" Type="http://schemas.openxmlformats.org/officeDocument/2006/relationships/hyperlink" Target="https://talan.bank.gov.ua/get-user-certificate/pG1KOL54iffKOALVYesa" TargetMode="External"/><Relationship Id="rId533" Type="http://schemas.openxmlformats.org/officeDocument/2006/relationships/hyperlink" Target="https://talan.bank.gov.ua/get-user-certificate/y42WYUVcIwz5T-hDvtlM" TargetMode="External"/><Relationship Id="rId978" Type="http://schemas.openxmlformats.org/officeDocument/2006/relationships/hyperlink" Target="https://talan.bank.gov.ua/get-user-certificate/y42WYCRhRxMRgEaOxBef" TargetMode="External"/><Relationship Id="rId740" Type="http://schemas.openxmlformats.org/officeDocument/2006/relationships/hyperlink" Target="https://talan.bank.gov.ua/get-user-certificate/y42WYEhh4mVjkz71AolF" TargetMode="External"/><Relationship Id="rId838" Type="http://schemas.openxmlformats.org/officeDocument/2006/relationships/hyperlink" Target="https://talan.bank.gov.ua/get-user-certificate/y42WYBuPH2Q3oMWF9PaF" TargetMode="External"/><Relationship Id="rId1023" Type="http://schemas.openxmlformats.org/officeDocument/2006/relationships/hyperlink" Target="https://talan.bank.gov.ua/get-user-certificate/y42WYGTDp4ATReEX2kBD" TargetMode="External"/><Relationship Id="rId172" Type="http://schemas.openxmlformats.org/officeDocument/2006/relationships/hyperlink" Target="https://talan.bank.gov.ua/get-user-certificate/pG1KO3IBlnDh7BGmFJu1" TargetMode="External"/><Relationship Id="rId477" Type="http://schemas.openxmlformats.org/officeDocument/2006/relationships/hyperlink" Target="https://talan.bank.gov.ua/get-user-certificate/pG1KOOjObzgCl1gTb_D_" TargetMode="External"/><Relationship Id="rId600" Type="http://schemas.openxmlformats.org/officeDocument/2006/relationships/hyperlink" Target="https://talan.bank.gov.ua/get-user-certificate/y42WYHHg3hgq7_xNHzgg" TargetMode="External"/><Relationship Id="rId684" Type="http://schemas.openxmlformats.org/officeDocument/2006/relationships/hyperlink" Target="https://talan.bank.gov.ua/get-user-certificate/y42WYO_wz3lQihMC7wtk" TargetMode="External"/><Relationship Id="rId337" Type="http://schemas.openxmlformats.org/officeDocument/2006/relationships/hyperlink" Target="https://talan.bank.gov.ua/get-user-certificate/pG1KOlGlu_5cDHKqqrv4" TargetMode="External"/><Relationship Id="rId891" Type="http://schemas.openxmlformats.org/officeDocument/2006/relationships/hyperlink" Target="https://talan.bank.gov.ua/get-user-certificate/y42WY2FBV4W5WSIOfYnw" TargetMode="External"/><Relationship Id="rId905" Type="http://schemas.openxmlformats.org/officeDocument/2006/relationships/hyperlink" Target="https://talan.bank.gov.ua/get-user-certificate/y42WYXOnCcLFoVViQv8j" TargetMode="External"/><Relationship Id="rId989" Type="http://schemas.openxmlformats.org/officeDocument/2006/relationships/hyperlink" Target="https://talan.bank.gov.ua/get-user-certificate/y42WYR9u7nmDP9jv-YEu" TargetMode="External"/><Relationship Id="rId34" Type="http://schemas.openxmlformats.org/officeDocument/2006/relationships/hyperlink" Target="https://talan.bank.gov.ua/get-user-certificate/pG1KOkvucvrO0qvHLyTG" TargetMode="External"/><Relationship Id="rId544" Type="http://schemas.openxmlformats.org/officeDocument/2006/relationships/hyperlink" Target="https://talan.bank.gov.ua/get-user-certificate/y42WY59ofJMbuMGlTWym" TargetMode="External"/><Relationship Id="rId751" Type="http://schemas.openxmlformats.org/officeDocument/2006/relationships/hyperlink" Target="https://talan.bank.gov.ua/get-user-certificate/y42WYzx1mj0NOeqToRKy" TargetMode="External"/><Relationship Id="rId849" Type="http://schemas.openxmlformats.org/officeDocument/2006/relationships/hyperlink" Target="https://talan.bank.gov.ua/get-user-certificate/y42WY71MepHLYj-yvoyd" TargetMode="External"/><Relationship Id="rId183" Type="http://schemas.openxmlformats.org/officeDocument/2006/relationships/hyperlink" Target="https://talan.bank.gov.ua/get-user-certificate/pG1KO0-BGcn8Acs_qzye" TargetMode="External"/><Relationship Id="rId390" Type="http://schemas.openxmlformats.org/officeDocument/2006/relationships/hyperlink" Target="https://talan.bank.gov.ua/get-user-certificate/pG1KO_TAIwkMdbRuo5lg" TargetMode="External"/><Relationship Id="rId404" Type="http://schemas.openxmlformats.org/officeDocument/2006/relationships/hyperlink" Target="https://talan.bank.gov.ua/get-user-certificate/pG1KOHhh9lCqA9Jb0nQQ" TargetMode="External"/><Relationship Id="rId611" Type="http://schemas.openxmlformats.org/officeDocument/2006/relationships/hyperlink" Target="https://talan.bank.gov.ua/get-user-certificate/y42WYqXhJ2_UTcU9Pdds" TargetMode="External"/><Relationship Id="rId1034" Type="http://schemas.openxmlformats.org/officeDocument/2006/relationships/hyperlink" Target="https://talan.bank.gov.ua/get-user-certificate/y42WYlmlhlufNuOVNouo" TargetMode="External"/><Relationship Id="rId250" Type="http://schemas.openxmlformats.org/officeDocument/2006/relationships/hyperlink" Target="https://talan.bank.gov.ua/get-user-certificate/pG1KODcF6yDv-5VXxXqX" TargetMode="External"/><Relationship Id="rId488" Type="http://schemas.openxmlformats.org/officeDocument/2006/relationships/hyperlink" Target="https://talan.bank.gov.ua/get-user-certificate/pG1KON5qeU1RORctkKGf" TargetMode="External"/><Relationship Id="rId695" Type="http://schemas.openxmlformats.org/officeDocument/2006/relationships/hyperlink" Target="https://talan.bank.gov.ua/get-user-certificate/y42WY-gjwkRzPl02nddO" TargetMode="External"/><Relationship Id="rId709" Type="http://schemas.openxmlformats.org/officeDocument/2006/relationships/hyperlink" Target="https://talan.bank.gov.ua/get-user-certificate/y42WYMsSUIUFJXSQTQIy" TargetMode="External"/><Relationship Id="rId916" Type="http://schemas.openxmlformats.org/officeDocument/2006/relationships/hyperlink" Target="https://talan.bank.gov.ua/get-user-certificate/y42WYBHs0r13WIaEvbA3" TargetMode="External"/><Relationship Id="rId1101" Type="http://schemas.openxmlformats.org/officeDocument/2006/relationships/hyperlink" Target="https://talan.bank.gov.ua/get-user-certificate/y42WYLXoaawu_lHii16d" TargetMode="External"/><Relationship Id="rId45" Type="http://schemas.openxmlformats.org/officeDocument/2006/relationships/hyperlink" Target="https://talan.bank.gov.ua/get-user-certificate/pG1KOfP-yo1NB80fo_XF" TargetMode="External"/><Relationship Id="rId110" Type="http://schemas.openxmlformats.org/officeDocument/2006/relationships/hyperlink" Target="https://talan.bank.gov.ua/get-user-certificate/pG1KOB3JhZmsRcEnuID4" TargetMode="External"/><Relationship Id="rId348" Type="http://schemas.openxmlformats.org/officeDocument/2006/relationships/hyperlink" Target="https://talan.bank.gov.ua/get-user-certificate/pG1KOPxZmlD15UKhFdtY" TargetMode="External"/><Relationship Id="rId555" Type="http://schemas.openxmlformats.org/officeDocument/2006/relationships/hyperlink" Target="https://talan.bank.gov.ua/get-user-certificate/y42WY-FBISIs88w48trF" TargetMode="External"/><Relationship Id="rId762" Type="http://schemas.openxmlformats.org/officeDocument/2006/relationships/hyperlink" Target="https://talan.bank.gov.ua/get-user-certificate/y42WYggqjg1pnQ763uu3" TargetMode="External"/><Relationship Id="rId194" Type="http://schemas.openxmlformats.org/officeDocument/2006/relationships/hyperlink" Target="https://talan.bank.gov.ua/get-user-certificate/pG1KO2aPU2j0PljPhgNm" TargetMode="External"/><Relationship Id="rId208" Type="http://schemas.openxmlformats.org/officeDocument/2006/relationships/hyperlink" Target="https://talan.bank.gov.ua/get-user-certificate/pG1KOGa5c7z6dOna7Rk_" TargetMode="External"/><Relationship Id="rId415" Type="http://schemas.openxmlformats.org/officeDocument/2006/relationships/hyperlink" Target="https://talan.bank.gov.ua/get-user-certificate/pG1KOZW_lykZFODKgFco" TargetMode="External"/><Relationship Id="rId622" Type="http://schemas.openxmlformats.org/officeDocument/2006/relationships/hyperlink" Target="https://talan.bank.gov.ua/get-user-certificate/y42WYKOx7OyojCwUlhaD" TargetMode="External"/><Relationship Id="rId1045" Type="http://schemas.openxmlformats.org/officeDocument/2006/relationships/hyperlink" Target="https://talan.bank.gov.ua/get-user-certificate/y42WYh6ADKmm21mHwRLh" TargetMode="External"/><Relationship Id="rId261" Type="http://schemas.openxmlformats.org/officeDocument/2006/relationships/hyperlink" Target="https://talan.bank.gov.ua/get-user-certificate/pG1KOL-ePrls2ll9EZJS" TargetMode="External"/><Relationship Id="rId499" Type="http://schemas.openxmlformats.org/officeDocument/2006/relationships/hyperlink" Target="https://talan.bank.gov.ua/get-user-certificate/pG1KOS-8WGrn8nIRScM_" TargetMode="External"/><Relationship Id="rId927" Type="http://schemas.openxmlformats.org/officeDocument/2006/relationships/hyperlink" Target="https://talan.bank.gov.ua/get-user-certificate/y42WYo93wv9Xqe-NNV_f" TargetMode="External"/><Relationship Id="rId1112" Type="http://schemas.openxmlformats.org/officeDocument/2006/relationships/hyperlink" Target="https://talan.bank.gov.ua/get-user-certificate/OoKzhsRmX_7uHyEoPudJ" TargetMode="External"/><Relationship Id="rId56" Type="http://schemas.openxmlformats.org/officeDocument/2006/relationships/hyperlink" Target="https://talan.bank.gov.ua/get-user-certificate/pG1KO9mJQSeqqe4ysWhq" TargetMode="External"/><Relationship Id="rId359" Type="http://schemas.openxmlformats.org/officeDocument/2006/relationships/hyperlink" Target="https://talan.bank.gov.ua/get-user-certificate/pG1KO2LArSCP-8AVR8gu" TargetMode="External"/><Relationship Id="rId566" Type="http://schemas.openxmlformats.org/officeDocument/2006/relationships/hyperlink" Target="https://talan.bank.gov.ua/get-user-certificate/y42WYHo4s3sVfQ5Hup18" TargetMode="External"/><Relationship Id="rId773" Type="http://schemas.openxmlformats.org/officeDocument/2006/relationships/hyperlink" Target="https://talan.bank.gov.ua/get-user-certificate/y42WYHY3T0iZi2qmX8I6" TargetMode="External"/><Relationship Id="rId121" Type="http://schemas.openxmlformats.org/officeDocument/2006/relationships/hyperlink" Target="https://talan.bank.gov.ua/get-user-certificate/pG1KO19yw01SxU1Qtu-c" TargetMode="External"/><Relationship Id="rId219" Type="http://schemas.openxmlformats.org/officeDocument/2006/relationships/hyperlink" Target="https://talan.bank.gov.ua/get-user-certificate/pG1KO9SZ_dFt4O0g8utz" TargetMode="External"/><Relationship Id="rId426" Type="http://schemas.openxmlformats.org/officeDocument/2006/relationships/hyperlink" Target="https://talan.bank.gov.ua/get-user-certificate/pG1KORWMQxUQf4PCn7Gg" TargetMode="External"/><Relationship Id="rId633" Type="http://schemas.openxmlformats.org/officeDocument/2006/relationships/hyperlink" Target="https://talan.bank.gov.ua/get-user-certificate/y42WYGBRUOXNeffVMGUY" TargetMode="External"/><Relationship Id="rId980" Type="http://schemas.openxmlformats.org/officeDocument/2006/relationships/hyperlink" Target="https://talan.bank.gov.ua/get-user-certificate/y42WYRKlFc1KnZRSzbs5" TargetMode="External"/><Relationship Id="rId1056" Type="http://schemas.openxmlformats.org/officeDocument/2006/relationships/hyperlink" Target="https://talan.bank.gov.ua/get-user-certificate/y42WYE4Lm3sD1Af5MSjF" TargetMode="External"/><Relationship Id="rId840" Type="http://schemas.openxmlformats.org/officeDocument/2006/relationships/hyperlink" Target="https://talan.bank.gov.ua/get-user-certificate/y42WY6_kETwGrOpbFls4" TargetMode="External"/><Relationship Id="rId938" Type="http://schemas.openxmlformats.org/officeDocument/2006/relationships/hyperlink" Target="https://talan.bank.gov.ua/get-user-certificate/y42WYF2bDKaAbSQrKuFz" TargetMode="External"/><Relationship Id="rId67" Type="http://schemas.openxmlformats.org/officeDocument/2006/relationships/hyperlink" Target="https://talan.bank.gov.ua/get-user-certificate/pG1KOEXW8fqewo4K4JsU" TargetMode="External"/><Relationship Id="rId272" Type="http://schemas.openxmlformats.org/officeDocument/2006/relationships/hyperlink" Target="https://talan.bank.gov.ua/get-user-certificate/pG1KOASnbQU_gb6En3Z4" TargetMode="External"/><Relationship Id="rId577" Type="http://schemas.openxmlformats.org/officeDocument/2006/relationships/hyperlink" Target="https://talan.bank.gov.ua/get-user-certificate/y42WYgFMbAs26oeEKRan" TargetMode="External"/><Relationship Id="rId700" Type="http://schemas.openxmlformats.org/officeDocument/2006/relationships/hyperlink" Target="https://talan.bank.gov.ua/get-user-certificate/y42WYgk6ZUIr-GKEEXxu" TargetMode="External"/><Relationship Id="rId132" Type="http://schemas.openxmlformats.org/officeDocument/2006/relationships/hyperlink" Target="https://talan.bank.gov.ua/get-user-certificate/pG1KO7-EGayJiHBniREi" TargetMode="External"/><Relationship Id="rId784" Type="http://schemas.openxmlformats.org/officeDocument/2006/relationships/hyperlink" Target="https://talan.bank.gov.ua/get-user-certificate/y42WYgXF2OmMEzRBXpBx" TargetMode="External"/><Relationship Id="rId991" Type="http://schemas.openxmlformats.org/officeDocument/2006/relationships/hyperlink" Target="https://talan.bank.gov.ua/get-user-certificate/y42WYC2334uBBIZqkSZm" TargetMode="External"/><Relationship Id="rId1067" Type="http://schemas.openxmlformats.org/officeDocument/2006/relationships/hyperlink" Target="https://talan.bank.gov.ua/get-user-certificate/y42WYPW8v-a0U8fV4DOP" TargetMode="External"/><Relationship Id="rId437" Type="http://schemas.openxmlformats.org/officeDocument/2006/relationships/hyperlink" Target="https://talan.bank.gov.ua/get-user-certificate/pG1KOtYIViVgJwt0rVu1" TargetMode="External"/><Relationship Id="rId644" Type="http://schemas.openxmlformats.org/officeDocument/2006/relationships/hyperlink" Target="https://talan.bank.gov.ua/get-user-certificate/y42WYDKQa1PaxeeIDI4M" TargetMode="External"/><Relationship Id="rId851" Type="http://schemas.openxmlformats.org/officeDocument/2006/relationships/hyperlink" Target="https://talan.bank.gov.ua/get-user-certificate/y42WYvKp4aLoPB883XtV" TargetMode="External"/><Relationship Id="rId283" Type="http://schemas.openxmlformats.org/officeDocument/2006/relationships/hyperlink" Target="https://talan.bank.gov.ua/get-user-certificate/pG1KOZ_Gn9kvYVLPLLdI" TargetMode="External"/><Relationship Id="rId490" Type="http://schemas.openxmlformats.org/officeDocument/2006/relationships/hyperlink" Target="https://talan.bank.gov.ua/get-user-certificate/pG1KOBHs-N1WSMVILYFB" TargetMode="External"/><Relationship Id="rId504" Type="http://schemas.openxmlformats.org/officeDocument/2006/relationships/hyperlink" Target="https://talan.bank.gov.ua/get-user-certificate/pG1KOPU7xuvhMo24e19d" TargetMode="External"/><Relationship Id="rId711" Type="http://schemas.openxmlformats.org/officeDocument/2006/relationships/hyperlink" Target="https://talan.bank.gov.ua/get-user-certificate/y42WYoCQUgrSsHOIXQGK" TargetMode="External"/><Relationship Id="rId949" Type="http://schemas.openxmlformats.org/officeDocument/2006/relationships/hyperlink" Target="https://talan.bank.gov.ua/get-user-certificate/y42WYO7MpySUJKmeF1Il" TargetMode="External"/><Relationship Id="rId78" Type="http://schemas.openxmlformats.org/officeDocument/2006/relationships/hyperlink" Target="https://talan.bank.gov.ua/get-user-certificate/pG1KOC9nYPwBlkjGAMEA" TargetMode="External"/><Relationship Id="rId143" Type="http://schemas.openxmlformats.org/officeDocument/2006/relationships/hyperlink" Target="https://talan.bank.gov.ua/get-user-certificate/pG1KOfNCFE58NB_2BNVZ" TargetMode="External"/><Relationship Id="rId350" Type="http://schemas.openxmlformats.org/officeDocument/2006/relationships/hyperlink" Target="https://talan.bank.gov.ua/get-user-certificate/pG1KOKYK-XgN1Dd5UYXT" TargetMode="External"/><Relationship Id="rId588" Type="http://schemas.openxmlformats.org/officeDocument/2006/relationships/hyperlink" Target="https://talan.bank.gov.ua/get-user-certificate/y42WYV6QIXFAYiSG0iSL" TargetMode="External"/><Relationship Id="rId795" Type="http://schemas.openxmlformats.org/officeDocument/2006/relationships/hyperlink" Target="https://talan.bank.gov.ua/get-user-certificate/y42WY0Bqt_lJ_iR59FQ0" TargetMode="External"/><Relationship Id="rId809" Type="http://schemas.openxmlformats.org/officeDocument/2006/relationships/hyperlink" Target="https://talan.bank.gov.ua/get-user-certificate/y42WYgWDsOnBYEh-XI5I" TargetMode="External"/><Relationship Id="rId9" Type="http://schemas.openxmlformats.org/officeDocument/2006/relationships/hyperlink" Target="https://talan.bank.gov.ua/get-user-certificate/pG1KO6n-askPQF42idhy" TargetMode="External"/><Relationship Id="rId210" Type="http://schemas.openxmlformats.org/officeDocument/2006/relationships/hyperlink" Target="https://talan.bank.gov.ua/get-user-certificate/pG1KOuuxkSd0ETYMotqB" TargetMode="External"/><Relationship Id="rId448" Type="http://schemas.openxmlformats.org/officeDocument/2006/relationships/hyperlink" Target="https://talan.bank.gov.ua/get-user-certificate/pG1KOr8idO4BJukMI5ei" TargetMode="External"/><Relationship Id="rId655" Type="http://schemas.openxmlformats.org/officeDocument/2006/relationships/hyperlink" Target="https://talan.bank.gov.ua/get-user-certificate/y42WY0iICWSyyHFfExrd" TargetMode="External"/><Relationship Id="rId862" Type="http://schemas.openxmlformats.org/officeDocument/2006/relationships/hyperlink" Target="https://talan.bank.gov.ua/get-user-certificate/y42WYSsg6W5zEOM8NZZ2" TargetMode="External"/><Relationship Id="rId1078" Type="http://schemas.openxmlformats.org/officeDocument/2006/relationships/hyperlink" Target="https://talan.bank.gov.ua/get-user-certificate/y42WYjMMrFjqTUKt9sXO" TargetMode="External"/><Relationship Id="rId294" Type="http://schemas.openxmlformats.org/officeDocument/2006/relationships/hyperlink" Target="https://talan.bank.gov.ua/get-user-certificate/pG1KOaxPmVBSQ6bRHKMo" TargetMode="External"/><Relationship Id="rId308" Type="http://schemas.openxmlformats.org/officeDocument/2006/relationships/hyperlink" Target="https://talan.bank.gov.ua/get-user-certificate/pG1KOKZuQMrrbSOsJMGX" TargetMode="External"/><Relationship Id="rId515" Type="http://schemas.openxmlformats.org/officeDocument/2006/relationships/hyperlink" Target="https://talan.bank.gov.ua/get-user-certificate/pG1KOFt2Owb6I0pjtfll" TargetMode="External"/><Relationship Id="rId722" Type="http://schemas.openxmlformats.org/officeDocument/2006/relationships/hyperlink" Target="https://talan.bank.gov.ua/get-user-certificate/y42WYkC6qIMlaHoDl4Qn" TargetMode="External"/><Relationship Id="rId89" Type="http://schemas.openxmlformats.org/officeDocument/2006/relationships/hyperlink" Target="https://talan.bank.gov.ua/get-user-certificate/pG1KOuKDnJTpjXsAeTnv" TargetMode="External"/><Relationship Id="rId154" Type="http://schemas.openxmlformats.org/officeDocument/2006/relationships/hyperlink" Target="https://talan.bank.gov.ua/get-user-certificate/pG1KOFOWUKvh-KEwG1pg" TargetMode="External"/><Relationship Id="rId361" Type="http://schemas.openxmlformats.org/officeDocument/2006/relationships/hyperlink" Target="https://talan.bank.gov.ua/get-user-certificate/pG1KOwVUwJucEFiJ3PXd" TargetMode="External"/><Relationship Id="rId599" Type="http://schemas.openxmlformats.org/officeDocument/2006/relationships/hyperlink" Target="https://talan.bank.gov.ua/get-user-certificate/y42WY6iLohg0rVq7khNh" TargetMode="External"/><Relationship Id="rId1005" Type="http://schemas.openxmlformats.org/officeDocument/2006/relationships/hyperlink" Target="https://talan.bank.gov.ua/get-user-certificate/y42WY8m-NTaA7BBmYGfp" TargetMode="External"/><Relationship Id="rId459" Type="http://schemas.openxmlformats.org/officeDocument/2006/relationships/hyperlink" Target="https://talan.bank.gov.ua/get-user-certificate/pG1KOpcusEq6Qj-sTfeL" TargetMode="External"/><Relationship Id="rId666" Type="http://schemas.openxmlformats.org/officeDocument/2006/relationships/hyperlink" Target="https://talan.bank.gov.ua/get-user-certificate/y42WY287Ne0Lkjf0IB24" TargetMode="External"/><Relationship Id="rId873" Type="http://schemas.openxmlformats.org/officeDocument/2006/relationships/hyperlink" Target="https://talan.bank.gov.ua/get-user-certificate/y42WYwUjAZpSkgEDzHse" TargetMode="External"/><Relationship Id="rId1089" Type="http://schemas.openxmlformats.org/officeDocument/2006/relationships/hyperlink" Target="https://talan.bank.gov.ua/get-user-certificate/y42WYGLNZwMg1XNvqiJ6" TargetMode="External"/><Relationship Id="rId16" Type="http://schemas.openxmlformats.org/officeDocument/2006/relationships/hyperlink" Target="https://talan.bank.gov.ua/get-user-certificate/pG1KOzjJ7xdd0fb05CTY" TargetMode="External"/><Relationship Id="rId221" Type="http://schemas.openxmlformats.org/officeDocument/2006/relationships/hyperlink" Target="https://talan.bank.gov.ua/get-user-certificate/pG1KO6ZSmgaQR0Mc2lUH" TargetMode="External"/><Relationship Id="rId319" Type="http://schemas.openxmlformats.org/officeDocument/2006/relationships/hyperlink" Target="https://talan.bank.gov.ua/get-user-certificate/pG1KO59NYfQb-ERiWH-B" TargetMode="External"/><Relationship Id="rId526" Type="http://schemas.openxmlformats.org/officeDocument/2006/relationships/hyperlink" Target="https://talan.bank.gov.ua/get-user-certificate/pG1KOuLIVGeAYOrDd3Mq" TargetMode="External"/><Relationship Id="rId733" Type="http://schemas.openxmlformats.org/officeDocument/2006/relationships/hyperlink" Target="https://talan.bank.gov.ua/get-user-certificate/y42WYUuQTYvz_mVZw99t" TargetMode="External"/><Relationship Id="rId940" Type="http://schemas.openxmlformats.org/officeDocument/2006/relationships/hyperlink" Target="https://talan.bank.gov.ua/get-user-certificate/y42WYgMIeN3mKvXCkWe6" TargetMode="External"/><Relationship Id="rId1016" Type="http://schemas.openxmlformats.org/officeDocument/2006/relationships/hyperlink" Target="https://talan.bank.gov.ua/get-user-certificate/y42WYm49Pwftp4yXJCxr" TargetMode="External"/><Relationship Id="rId165" Type="http://schemas.openxmlformats.org/officeDocument/2006/relationships/hyperlink" Target="https://talan.bank.gov.ua/get-user-certificate/pG1KOzQJ96SAdZH6Yonx" TargetMode="External"/><Relationship Id="rId372" Type="http://schemas.openxmlformats.org/officeDocument/2006/relationships/hyperlink" Target="https://talan.bank.gov.ua/get-user-certificate/pG1KOfoaC1B4YwZn5ShD" TargetMode="External"/><Relationship Id="rId677" Type="http://schemas.openxmlformats.org/officeDocument/2006/relationships/hyperlink" Target="https://talan.bank.gov.ua/get-user-certificate/y42WYIIwtYathmgG-lxw" TargetMode="External"/><Relationship Id="rId800" Type="http://schemas.openxmlformats.org/officeDocument/2006/relationships/hyperlink" Target="https://talan.bank.gov.ua/get-user-certificate/y42WYrA36wg2BL1Rbl7x" TargetMode="External"/><Relationship Id="rId232" Type="http://schemas.openxmlformats.org/officeDocument/2006/relationships/hyperlink" Target="https://talan.bank.gov.ua/get-user-certificate/pG1KOO5N4btSjvdJb_vs" TargetMode="External"/><Relationship Id="rId884" Type="http://schemas.openxmlformats.org/officeDocument/2006/relationships/hyperlink" Target="https://talan.bank.gov.ua/get-user-certificate/y42WYXGqJSmlBuDXdeod" TargetMode="External"/><Relationship Id="rId27" Type="http://schemas.openxmlformats.org/officeDocument/2006/relationships/hyperlink" Target="https://talan.bank.gov.ua/get-user-certificate/pG1KOk_qr9yvrk4Q6uLA" TargetMode="External"/><Relationship Id="rId537" Type="http://schemas.openxmlformats.org/officeDocument/2006/relationships/hyperlink" Target="https://talan.bank.gov.ua/get-user-certificate/y42WYruCp71adPCJaOsI" TargetMode="External"/><Relationship Id="rId744" Type="http://schemas.openxmlformats.org/officeDocument/2006/relationships/hyperlink" Target="https://talan.bank.gov.ua/get-user-certificate/y42WY_ZXwn8EUpakqpbS" TargetMode="External"/><Relationship Id="rId951" Type="http://schemas.openxmlformats.org/officeDocument/2006/relationships/hyperlink" Target="https://talan.bank.gov.ua/get-user-certificate/y42WYmcm8w6Dp9lRLfbC" TargetMode="External"/><Relationship Id="rId80" Type="http://schemas.openxmlformats.org/officeDocument/2006/relationships/hyperlink" Target="https://talan.bank.gov.ua/get-user-certificate/pG1KOQ02qeAM2CAuEgMi" TargetMode="External"/><Relationship Id="rId176" Type="http://schemas.openxmlformats.org/officeDocument/2006/relationships/hyperlink" Target="https://talan.bank.gov.ua/get-user-certificate/pG1KO4Ja4nJH-0jyyLyc" TargetMode="External"/><Relationship Id="rId383" Type="http://schemas.openxmlformats.org/officeDocument/2006/relationships/hyperlink" Target="https://talan.bank.gov.ua/get-user-certificate/pG1KOfoHFtanqJmrgz7H" TargetMode="External"/><Relationship Id="rId590" Type="http://schemas.openxmlformats.org/officeDocument/2006/relationships/hyperlink" Target="https://talan.bank.gov.ua/get-user-certificate/y42WYKpxQhRfpU_9QjKk" TargetMode="External"/><Relationship Id="rId604" Type="http://schemas.openxmlformats.org/officeDocument/2006/relationships/hyperlink" Target="https://talan.bank.gov.ua/get-user-certificate/y42WYPJm8HdhTh2ve4-I" TargetMode="External"/><Relationship Id="rId811" Type="http://schemas.openxmlformats.org/officeDocument/2006/relationships/hyperlink" Target="https://talan.bank.gov.ua/get-user-certificate/y42WYjhqYhGeN6tVE0RL" TargetMode="External"/><Relationship Id="rId1027" Type="http://schemas.openxmlformats.org/officeDocument/2006/relationships/hyperlink" Target="https://talan.bank.gov.ua/get-user-certificate/y42WY9iUb1pM7iFAHTXf" TargetMode="External"/><Relationship Id="rId243" Type="http://schemas.openxmlformats.org/officeDocument/2006/relationships/hyperlink" Target="https://talan.bank.gov.ua/get-user-certificate/pG1KOziuInxRAKXxPiGC" TargetMode="External"/><Relationship Id="rId450" Type="http://schemas.openxmlformats.org/officeDocument/2006/relationships/hyperlink" Target="https://talan.bank.gov.ua/get-user-certificate/pG1KOdCuPUnIn5ivHQSs" TargetMode="External"/><Relationship Id="rId688" Type="http://schemas.openxmlformats.org/officeDocument/2006/relationships/hyperlink" Target="https://talan.bank.gov.ua/get-user-certificate/y42WYrFMTpIrx4WEzhty" TargetMode="External"/><Relationship Id="rId895" Type="http://schemas.openxmlformats.org/officeDocument/2006/relationships/hyperlink" Target="https://talan.bank.gov.ua/get-user-certificate/y42WYV2634Ziq4zDuNch" TargetMode="External"/><Relationship Id="rId909" Type="http://schemas.openxmlformats.org/officeDocument/2006/relationships/hyperlink" Target="https://talan.bank.gov.ua/get-user-certificate/y42WYqJA5Af_vU-Qjdm1" TargetMode="External"/><Relationship Id="rId1080" Type="http://schemas.openxmlformats.org/officeDocument/2006/relationships/hyperlink" Target="https://talan.bank.gov.ua/get-user-certificate/y42WYnuNmX7XeD6y4CC8" TargetMode="External"/><Relationship Id="rId38" Type="http://schemas.openxmlformats.org/officeDocument/2006/relationships/hyperlink" Target="https://talan.bank.gov.ua/get-user-certificate/pG1KOQZTzLphfpAvvQuU" TargetMode="External"/><Relationship Id="rId103" Type="http://schemas.openxmlformats.org/officeDocument/2006/relationships/hyperlink" Target="https://talan.bank.gov.ua/get-user-certificate/pG1KONo4m3Bgn4XaK4mZ" TargetMode="External"/><Relationship Id="rId310" Type="http://schemas.openxmlformats.org/officeDocument/2006/relationships/hyperlink" Target="https://talan.bank.gov.ua/get-user-certificate/pG1KOXzoxUZ1qX9v3b-0" TargetMode="External"/><Relationship Id="rId548" Type="http://schemas.openxmlformats.org/officeDocument/2006/relationships/hyperlink" Target="https://talan.bank.gov.ua/get-user-certificate/y42WYTh5c3GxrLFCY8SY" TargetMode="External"/><Relationship Id="rId755" Type="http://schemas.openxmlformats.org/officeDocument/2006/relationships/hyperlink" Target="https://talan.bank.gov.ua/get-user-certificate/y42WYJ5t8R8TZDaV6nqA" TargetMode="External"/><Relationship Id="rId962" Type="http://schemas.openxmlformats.org/officeDocument/2006/relationships/hyperlink" Target="https://talan.bank.gov.ua/get-user-certificate/y42WYy9zokd6w-cnRILA" TargetMode="External"/><Relationship Id="rId91" Type="http://schemas.openxmlformats.org/officeDocument/2006/relationships/hyperlink" Target="https://talan.bank.gov.ua/get-user-certificate/pG1KObPufxuJH912_FF9" TargetMode="External"/><Relationship Id="rId187" Type="http://schemas.openxmlformats.org/officeDocument/2006/relationships/hyperlink" Target="https://talan.bank.gov.ua/get-user-certificate/pG1KO4VtfN1MdgbhEEFW" TargetMode="External"/><Relationship Id="rId394" Type="http://schemas.openxmlformats.org/officeDocument/2006/relationships/hyperlink" Target="https://talan.bank.gov.ua/get-user-certificate/pG1KO3HeXHwW_XZvG44x" TargetMode="External"/><Relationship Id="rId408" Type="http://schemas.openxmlformats.org/officeDocument/2006/relationships/hyperlink" Target="https://talan.bank.gov.ua/get-user-certificate/pG1KOWMTLU8UNRyRVA2i" TargetMode="External"/><Relationship Id="rId615" Type="http://schemas.openxmlformats.org/officeDocument/2006/relationships/hyperlink" Target="https://talan.bank.gov.ua/get-user-certificate/y42WYmGgvcXVxTVBukTg" TargetMode="External"/><Relationship Id="rId822" Type="http://schemas.openxmlformats.org/officeDocument/2006/relationships/hyperlink" Target="https://talan.bank.gov.ua/get-user-certificate/y42WYFE9ZlK7CI6J5HP0" TargetMode="External"/><Relationship Id="rId1038" Type="http://schemas.openxmlformats.org/officeDocument/2006/relationships/hyperlink" Target="https://talan.bank.gov.ua/get-user-certificate/y42WYvsJ_Hq6CUTpDVi3" TargetMode="External"/><Relationship Id="rId254" Type="http://schemas.openxmlformats.org/officeDocument/2006/relationships/hyperlink" Target="https://talan.bank.gov.ua/get-user-certificate/pG1KOwwx1EpbE08-OIMl" TargetMode="External"/><Relationship Id="rId699" Type="http://schemas.openxmlformats.org/officeDocument/2006/relationships/hyperlink" Target="https://talan.bank.gov.ua/get-user-certificate/y42WYB1D4vVuzrgiKr9h" TargetMode="External"/><Relationship Id="rId1091" Type="http://schemas.openxmlformats.org/officeDocument/2006/relationships/hyperlink" Target="https://talan.bank.gov.ua/get-user-certificate/y42WYtkZ16VbETMaBoBS" TargetMode="External"/><Relationship Id="rId1105" Type="http://schemas.openxmlformats.org/officeDocument/2006/relationships/hyperlink" Target="https://talan.bank.gov.ua/get-user-certificate/y42WYHsuyooVgJYfbzlx" TargetMode="External"/><Relationship Id="rId49" Type="http://schemas.openxmlformats.org/officeDocument/2006/relationships/hyperlink" Target="https://talan.bank.gov.ua/get-user-certificate/pG1KOQxKojtZXCcfPz9Z" TargetMode="External"/><Relationship Id="rId114" Type="http://schemas.openxmlformats.org/officeDocument/2006/relationships/hyperlink" Target="https://talan.bank.gov.ua/get-user-certificate/pG1KOc1RRo52duxLyLVg" TargetMode="External"/><Relationship Id="rId461" Type="http://schemas.openxmlformats.org/officeDocument/2006/relationships/hyperlink" Target="https://talan.bank.gov.ua/get-user-certificate/pG1KOAbEoqVkg6laf4ad" TargetMode="External"/><Relationship Id="rId559" Type="http://schemas.openxmlformats.org/officeDocument/2006/relationships/hyperlink" Target="https://talan.bank.gov.ua/get-user-certificate/y42WY0nFkVsIOWyJHHV-" TargetMode="External"/><Relationship Id="rId766" Type="http://schemas.openxmlformats.org/officeDocument/2006/relationships/hyperlink" Target="https://talan.bank.gov.ua/get-user-certificate/y42WYCPR4HGebUo0_ekr" TargetMode="External"/><Relationship Id="rId198" Type="http://schemas.openxmlformats.org/officeDocument/2006/relationships/hyperlink" Target="https://talan.bank.gov.ua/get-user-certificate/pG1KOmQ9ernLqIMjb6rJ" TargetMode="External"/><Relationship Id="rId321" Type="http://schemas.openxmlformats.org/officeDocument/2006/relationships/hyperlink" Target="https://talan.bank.gov.ua/get-user-certificate/pG1KODZlgJtxmpJ3xO8U" TargetMode="External"/><Relationship Id="rId419" Type="http://schemas.openxmlformats.org/officeDocument/2006/relationships/hyperlink" Target="https://talan.bank.gov.ua/get-user-certificate/pG1KOjQF5jwhyHxqBLKh" TargetMode="External"/><Relationship Id="rId626" Type="http://schemas.openxmlformats.org/officeDocument/2006/relationships/hyperlink" Target="https://talan.bank.gov.ua/get-user-certificate/y42WY6jTygJjXdAB9BC5" TargetMode="External"/><Relationship Id="rId973" Type="http://schemas.openxmlformats.org/officeDocument/2006/relationships/hyperlink" Target="https://talan.bank.gov.ua/get-user-certificate/y42WYUQzlgqWgEshRcrV" TargetMode="External"/><Relationship Id="rId1049" Type="http://schemas.openxmlformats.org/officeDocument/2006/relationships/hyperlink" Target="https://talan.bank.gov.ua/get-user-certificate/y42WYT9SfEnSTtO2fVAP" TargetMode="External"/><Relationship Id="rId833" Type="http://schemas.openxmlformats.org/officeDocument/2006/relationships/hyperlink" Target="https://talan.bank.gov.ua/get-user-certificate/y42WYlBJk2LVNqXCq9jb" TargetMode="External"/><Relationship Id="rId1116" Type="http://schemas.openxmlformats.org/officeDocument/2006/relationships/hyperlink" Target="https://talan.bank.gov.ua/get-user-certificate/ZRI_cKNgwWf5p7QKrKiC" TargetMode="External"/><Relationship Id="rId265" Type="http://schemas.openxmlformats.org/officeDocument/2006/relationships/hyperlink" Target="https://talan.bank.gov.ua/get-user-certificate/pG1KOnNI3ZBMJut6g10W" TargetMode="External"/><Relationship Id="rId472" Type="http://schemas.openxmlformats.org/officeDocument/2006/relationships/hyperlink" Target="https://talan.bank.gov.ua/get-user-certificate/pG1KO-C2FeEDMJuOHIpy" TargetMode="External"/><Relationship Id="rId900" Type="http://schemas.openxmlformats.org/officeDocument/2006/relationships/hyperlink" Target="https://talan.bank.gov.ua/get-user-certificate/y42WYu7WIhNCKyTK6rns" TargetMode="External"/><Relationship Id="rId125" Type="http://schemas.openxmlformats.org/officeDocument/2006/relationships/hyperlink" Target="https://talan.bank.gov.ua/get-user-certificate/pG1KOzG8Xocmjun_40cW" TargetMode="External"/><Relationship Id="rId332" Type="http://schemas.openxmlformats.org/officeDocument/2006/relationships/hyperlink" Target="https://talan.bank.gov.ua/get-user-certificate/pG1KOL7wZD_h49-HiGp2" TargetMode="External"/><Relationship Id="rId777" Type="http://schemas.openxmlformats.org/officeDocument/2006/relationships/hyperlink" Target="https://talan.bank.gov.ua/get-user-certificate/y42WYZjt5jhrtWqhOOpN" TargetMode="External"/><Relationship Id="rId984" Type="http://schemas.openxmlformats.org/officeDocument/2006/relationships/hyperlink" Target="https://talan.bank.gov.ua/get-user-certificate/y42WYf9w5Vet1Q9h6KnI" TargetMode="External"/><Relationship Id="rId637" Type="http://schemas.openxmlformats.org/officeDocument/2006/relationships/hyperlink" Target="https://talan.bank.gov.ua/get-user-certificate/y42WYuNNLKV6SoOl4znd" TargetMode="External"/><Relationship Id="rId844" Type="http://schemas.openxmlformats.org/officeDocument/2006/relationships/hyperlink" Target="https://talan.bank.gov.ua/get-user-certificate/y42WYPdS0L698GO3j8eI" TargetMode="External"/><Relationship Id="rId276" Type="http://schemas.openxmlformats.org/officeDocument/2006/relationships/hyperlink" Target="https://talan.bank.gov.ua/get-user-certificate/pG1KOAk5I9Vz_u5AIwDe" TargetMode="External"/><Relationship Id="rId483" Type="http://schemas.openxmlformats.org/officeDocument/2006/relationships/hyperlink" Target="https://talan.bank.gov.ua/get-user-certificate/pG1KO_3FoSUSP8vqGro4" TargetMode="External"/><Relationship Id="rId690" Type="http://schemas.openxmlformats.org/officeDocument/2006/relationships/hyperlink" Target="https://talan.bank.gov.ua/get-user-certificate/y42WYEU4JuWwL0qEkUwE" TargetMode="External"/><Relationship Id="rId704" Type="http://schemas.openxmlformats.org/officeDocument/2006/relationships/hyperlink" Target="https://talan.bank.gov.ua/get-user-certificate/y42WYpjBYe3MXDyAsdlX" TargetMode="External"/><Relationship Id="rId911" Type="http://schemas.openxmlformats.org/officeDocument/2006/relationships/hyperlink" Target="https://talan.bank.gov.ua/get-user-certificate/y42WY1FK-XmTwPOwCnW7" TargetMode="External"/><Relationship Id="rId40" Type="http://schemas.openxmlformats.org/officeDocument/2006/relationships/hyperlink" Target="https://talan.bank.gov.ua/get-user-certificate/pG1KOPwb7aO5WUGlwfbk" TargetMode="External"/><Relationship Id="rId136" Type="http://schemas.openxmlformats.org/officeDocument/2006/relationships/hyperlink" Target="https://talan.bank.gov.ua/get-user-certificate/pG1KOExHoA2VKuvZB7vv" TargetMode="External"/><Relationship Id="rId343" Type="http://schemas.openxmlformats.org/officeDocument/2006/relationships/hyperlink" Target="https://talan.bank.gov.ua/get-user-certificate/pG1KOpkCwDazPo0m7b1a" TargetMode="External"/><Relationship Id="rId550" Type="http://schemas.openxmlformats.org/officeDocument/2006/relationships/hyperlink" Target="https://talan.bank.gov.ua/get-user-certificate/y42WYJ5eBkOWDTFbUgmX" TargetMode="External"/><Relationship Id="rId788" Type="http://schemas.openxmlformats.org/officeDocument/2006/relationships/hyperlink" Target="https://talan.bank.gov.ua/get-user-certificate/y42WYhXx_Ip_hdUUD2BX" TargetMode="External"/><Relationship Id="rId995" Type="http://schemas.openxmlformats.org/officeDocument/2006/relationships/hyperlink" Target="https://talan.bank.gov.ua/get-user-certificate/y42WYE59pSLDQadIs4Ca" TargetMode="External"/><Relationship Id="rId203" Type="http://schemas.openxmlformats.org/officeDocument/2006/relationships/hyperlink" Target="https://talan.bank.gov.ua/get-user-certificate/pG1KOuDSQ9LOev0Uyxyt" TargetMode="External"/><Relationship Id="rId648" Type="http://schemas.openxmlformats.org/officeDocument/2006/relationships/hyperlink" Target="https://talan.bank.gov.ua/get-user-certificate/y42WYVHMMIF3H1xbxATI" TargetMode="External"/><Relationship Id="rId855" Type="http://schemas.openxmlformats.org/officeDocument/2006/relationships/hyperlink" Target="https://talan.bank.gov.ua/get-user-certificate/y42WYvrNiNwWte86vpnT" TargetMode="External"/><Relationship Id="rId1040" Type="http://schemas.openxmlformats.org/officeDocument/2006/relationships/hyperlink" Target="https://talan.bank.gov.ua/get-user-certificate/y42WYZG9x3haCpRNsXIW" TargetMode="External"/><Relationship Id="rId287" Type="http://schemas.openxmlformats.org/officeDocument/2006/relationships/hyperlink" Target="https://talan.bank.gov.ua/get-user-certificate/pG1KOPqxH2gJuY-tskVm" TargetMode="External"/><Relationship Id="rId410" Type="http://schemas.openxmlformats.org/officeDocument/2006/relationships/hyperlink" Target="https://talan.bank.gov.ua/get-user-certificate/pG1KO1L5ZC0ZmxQgTmRC" TargetMode="External"/><Relationship Id="rId494" Type="http://schemas.openxmlformats.org/officeDocument/2006/relationships/hyperlink" Target="https://talan.bank.gov.ua/get-user-certificate/pG1KO9_0NyL8fHPV8CkJ" TargetMode="External"/><Relationship Id="rId508" Type="http://schemas.openxmlformats.org/officeDocument/2006/relationships/hyperlink" Target="https://talan.bank.gov.ua/get-user-certificate/pG1KOg78SgQoSwfCFXMA" TargetMode="External"/><Relationship Id="rId715" Type="http://schemas.openxmlformats.org/officeDocument/2006/relationships/hyperlink" Target="https://talan.bank.gov.ua/get-user-certificate/y42WYO6iczJhqFjuS0iE" TargetMode="External"/><Relationship Id="rId922" Type="http://schemas.openxmlformats.org/officeDocument/2006/relationships/hyperlink" Target="https://talan.bank.gov.ua/get-user-certificate/y42WYjKSdhn2QxD7-SUM" TargetMode="External"/><Relationship Id="rId147" Type="http://schemas.openxmlformats.org/officeDocument/2006/relationships/hyperlink" Target="https://talan.bank.gov.ua/get-user-certificate/pG1KO9b-pWWFd3FKtbGi" TargetMode="External"/><Relationship Id="rId354" Type="http://schemas.openxmlformats.org/officeDocument/2006/relationships/hyperlink" Target="https://talan.bank.gov.ua/get-user-certificate/pG1KOromZIdsj2oFdizO" TargetMode="External"/><Relationship Id="rId799" Type="http://schemas.openxmlformats.org/officeDocument/2006/relationships/hyperlink" Target="https://talan.bank.gov.ua/get-user-certificate/y42WYbhiX1VtCZlVQhFN" TargetMode="External"/><Relationship Id="rId51" Type="http://schemas.openxmlformats.org/officeDocument/2006/relationships/hyperlink" Target="https://talan.bank.gov.ua/get-user-certificate/pG1KOOf0J6llAFpcb3Q_" TargetMode="External"/><Relationship Id="rId561" Type="http://schemas.openxmlformats.org/officeDocument/2006/relationships/hyperlink" Target="https://talan.bank.gov.ua/get-user-certificate/y42WYItV5VbFodcVxEEZ" TargetMode="External"/><Relationship Id="rId659" Type="http://schemas.openxmlformats.org/officeDocument/2006/relationships/hyperlink" Target="https://talan.bank.gov.ua/get-user-certificate/y42WYeeH8ONr3yqDkSvN" TargetMode="External"/><Relationship Id="rId866" Type="http://schemas.openxmlformats.org/officeDocument/2006/relationships/hyperlink" Target="https://talan.bank.gov.ua/get-user-certificate/y42WY5LQJadx7bN6FllN" TargetMode="External"/><Relationship Id="rId214" Type="http://schemas.openxmlformats.org/officeDocument/2006/relationships/hyperlink" Target="https://talan.bank.gov.ua/get-user-certificate/pG1KOeNQzVRZYCpMRdiA" TargetMode="External"/><Relationship Id="rId298" Type="http://schemas.openxmlformats.org/officeDocument/2006/relationships/hyperlink" Target="https://talan.bank.gov.ua/get-user-certificate/pG1KOTIGqALmGy3HBS_2" TargetMode="External"/><Relationship Id="rId421" Type="http://schemas.openxmlformats.org/officeDocument/2006/relationships/hyperlink" Target="https://talan.bank.gov.ua/get-user-certificate/pG1KOiJna0sqIWKRKfiM" TargetMode="External"/><Relationship Id="rId519" Type="http://schemas.openxmlformats.org/officeDocument/2006/relationships/hyperlink" Target="https://talan.bank.gov.ua/get-user-certificate/pG1KOwi61rt3MqzPhEtT" TargetMode="External"/><Relationship Id="rId1051" Type="http://schemas.openxmlformats.org/officeDocument/2006/relationships/hyperlink" Target="https://talan.bank.gov.ua/get-user-certificate/y42WY8KviCdXru7LLHE_" TargetMode="External"/><Relationship Id="rId158" Type="http://schemas.openxmlformats.org/officeDocument/2006/relationships/hyperlink" Target="https://talan.bank.gov.ua/get-user-certificate/pG1KO7-GpmmxWOtDZy3Q" TargetMode="External"/><Relationship Id="rId726" Type="http://schemas.openxmlformats.org/officeDocument/2006/relationships/hyperlink" Target="https://talan.bank.gov.ua/get-user-certificate/y42WYcauJ_BOq1k05FnE" TargetMode="External"/><Relationship Id="rId933" Type="http://schemas.openxmlformats.org/officeDocument/2006/relationships/hyperlink" Target="https://talan.bank.gov.ua/get-user-certificate/y42WY_vljLUwanN0WApu" TargetMode="External"/><Relationship Id="rId1009" Type="http://schemas.openxmlformats.org/officeDocument/2006/relationships/hyperlink" Target="https://talan.bank.gov.ua/get-user-certificate/y42WY9HKw-7HDfngiuwi" TargetMode="External"/><Relationship Id="rId62" Type="http://schemas.openxmlformats.org/officeDocument/2006/relationships/hyperlink" Target="https://talan.bank.gov.ua/get-user-certificate/pG1KO7h6ql0IWM9o9PLt" TargetMode="External"/><Relationship Id="rId365" Type="http://schemas.openxmlformats.org/officeDocument/2006/relationships/hyperlink" Target="https://talan.bank.gov.ua/get-user-certificate/pG1KOyyCrlgpPoLVgg6g" TargetMode="External"/><Relationship Id="rId572" Type="http://schemas.openxmlformats.org/officeDocument/2006/relationships/hyperlink" Target="https://talan.bank.gov.ua/get-user-certificate/y42WYxAXQZF2T2Kozahx" TargetMode="External"/><Relationship Id="rId225" Type="http://schemas.openxmlformats.org/officeDocument/2006/relationships/hyperlink" Target="https://talan.bank.gov.ua/get-user-certificate/pG1KOLHhx54uWiU9TIX3" TargetMode="External"/><Relationship Id="rId432" Type="http://schemas.openxmlformats.org/officeDocument/2006/relationships/hyperlink" Target="https://talan.bank.gov.ua/get-user-certificate/pG1KOlLzmdJEYFvbOfNY" TargetMode="External"/><Relationship Id="rId877" Type="http://schemas.openxmlformats.org/officeDocument/2006/relationships/hyperlink" Target="https://talan.bank.gov.ua/get-user-certificate/y42WYuprtWV_KR0PH1Iw" TargetMode="External"/><Relationship Id="rId1062" Type="http://schemas.openxmlformats.org/officeDocument/2006/relationships/hyperlink" Target="https://talan.bank.gov.ua/get-user-certificate/y42WYe9KJ2VGCysEHBCd" TargetMode="External"/><Relationship Id="rId737" Type="http://schemas.openxmlformats.org/officeDocument/2006/relationships/hyperlink" Target="https://talan.bank.gov.ua/get-user-certificate/y42WYCnAS2h8khei2mo_" TargetMode="External"/><Relationship Id="rId944" Type="http://schemas.openxmlformats.org/officeDocument/2006/relationships/hyperlink" Target="https://talan.bank.gov.ua/get-user-certificate/y42WYz0RX3imixidj-zv" TargetMode="External"/><Relationship Id="rId73" Type="http://schemas.openxmlformats.org/officeDocument/2006/relationships/hyperlink" Target="https://talan.bank.gov.ua/get-user-certificate/pG1KO3rI_vaGqtOfBnOW" TargetMode="External"/><Relationship Id="rId169" Type="http://schemas.openxmlformats.org/officeDocument/2006/relationships/hyperlink" Target="https://talan.bank.gov.ua/get-user-certificate/pG1KO2qkMEc5FbYoD3JB" TargetMode="External"/><Relationship Id="rId376" Type="http://schemas.openxmlformats.org/officeDocument/2006/relationships/hyperlink" Target="https://talan.bank.gov.ua/get-user-certificate/pG1KOmB0rR6G57gZMvvu" TargetMode="External"/><Relationship Id="rId583" Type="http://schemas.openxmlformats.org/officeDocument/2006/relationships/hyperlink" Target="https://talan.bank.gov.ua/get-user-certificate/y42WYJgHJdO0HGxE0tn1" TargetMode="External"/><Relationship Id="rId790" Type="http://schemas.openxmlformats.org/officeDocument/2006/relationships/hyperlink" Target="https://talan.bank.gov.ua/get-user-certificate/y42WYY_i3NJzSfyCA-lI" TargetMode="External"/><Relationship Id="rId804" Type="http://schemas.openxmlformats.org/officeDocument/2006/relationships/hyperlink" Target="https://talan.bank.gov.ua/get-user-certificate/y42WYeWUjbrEA5MQO5ft" TargetMode="External"/><Relationship Id="rId4" Type="http://schemas.openxmlformats.org/officeDocument/2006/relationships/hyperlink" Target="https://talan.bank.gov.ua/get-user-certificate/pG1KOgMa8umAwzmOC1B0" TargetMode="External"/><Relationship Id="rId236" Type="http://schemas.openxmlformats.org/officeDocument/2006/relationships/hyperlink" Target="https://talan.bank.gov.ua/get-user-certificate/pG1KOGWR_FdB1IRAnfX2" TargetMode="External"/><Relationship Id="rId443" Type="http://schemas.openxmlformats.org/officeDocument/2006/relationships/hyperlink" Target="https://talan.bank.gov.ua/get-user-certificate/pG1KOzr6OlwP5bSkERna" TargetMode="External"/><Relationship Id="rId650" Type="http://schemas.openxmlformats.org/officeDocument/2006/relationships/hyperlink" Target="https://talan.bank.gov.ua/get-user-certificate/y42WYQIXIQptZgcCK6fd" TargetMode="External"/><Relationship Id="rId888" Type="http://schemas.openxmlformats.org/officeDocument/2006/relationships/hyperlink" Target="https://talan.bank.gov.ua/get-user-certificate/y42WYT-vo0OLd6jgeZVr" TargetMode="External"/><Relationship Id="rId1073" Type="http://schemas.openxmlformats.org/officeDocument/2006/relationships/hyperlink" Target="https://talan.bank.gov.ua/get-user-certificate/y42WYztUR84CCp0Nw670" TargetMode="External"/><Relationship Id="rId303" Type="http://schemas.openxmlformats.org/officeDocument/2006/relationships/hyperlink" Target="https://talan.bank.gov.ua/get-user-certificate/pG1KO4iLGqWmz_FM-3m2" TargetMode="External"/><Relationship Id="rId748" Type="http://schemas.openxmlformats.org/officeDocument/2006/relationships/hyperlink" Target="https://talan.bank.gov.ua/get-user-certificate/y42WYqEfih1uwcZpDtfE" TargetMode="External"/><Relationship Id="rId955" Type="http://schemas.openxmlformats.org/officeDocument/2006/relationships/hyperlink" Target="https://talan.bank.gov.ua/get-user-certificate/y42WYKyISylQUT0-y1C_" TargetMode="External"/><Relationship Id="rId84" Type="http://schemas.openxmlformats.org/officeDocument/2006/relationships/hyperlink" Target="https://talan.bank.gov.ua/get-user-certificate/pG1KO3IG_qHeaU5NNJ-f" TargetMode="External"/><Relationship Id="rId387" Type="http://schemas.openxmlformats.org/officeDocument/2006/relationships/hyperlink" Target="https://talan.bank.gov.ua/get-user-certificate/pG1KODBvWfVyA0I7IbRj" TargetMode="External"/><Relationship Id="rId510" Type="http://schemas.openxmlformats.org/officeDocument/2006/relationships/hyperlink" Target="https://talan.bank.gov.ua/get-user-certificate/pG1KOd6jIEHq52ltkUkM" TargetMode="External"/><Relationship Id="rId594" Type="http://schemas.openxmlformats.org/officeDocument/2006/relationships/hyperlink" Target="https://talan.bank.gov.ua/get-user-certificate/y42WY2l00_4nNsE2e1ZM" TargetMode="External"/><Relationship Id="rId608" Type="http://schemas.openxmlformats.org/officeDocument/2006/relationships/hyperlink" Target="https://talan.bank.gov.ua/get-user-certificate/y42WYgO1irIq-j8Y-SSW" TargetMode="External"/><Relationship Id="rId815" Type="http://schemas.openxmlformats.org/officeDocument/2006/relationships/hyperlink" Target="https://talan.bank.gov.ua/get-user-certificate/y42WYrp3hn8zo1mQpLXP" TargetMode="External"/><Relationship Id="rId247" Type="http://schemas.openxmlformats.org/officeDocument/2006/relationships/hyperlink" Target="https://talan.bank.gov.ua/get-user-certificate/pG1KOkdfYk2bMf4RqcfE" TargetMode="External"/><Relationship Id="rId899" Type="http://schemas.openxmlformats.org/officeDocument/2006/relationships/hyperlink" Target="https://talan.bank.gov.ua/get-user-certificate/y42WYlbKjJ9ez_no-OTt" TargetMode="External"/><Relationship Id="rId1000" Type="http://schemas.openxmlformats.org/officeDocument/2006/relationships/hyperlink" Target="https://talan.bank.gov.ua/get-user-certificate/y42WYe91U-pzU4WBCXnV" TargetMode="External"/><Relationship Id="rId1084" Type="http://schemas.openxmlformats.org/officeDocument/2006/relationships/hyperlink" Target="https://talan.bank.gov.ua/get-user-certificate/y42WYY94zRWSr6ZmeOvF" TargetMode="External"/><Relationship Id="rId107" Type="http://schemas.openxmlformats.org/officeDocument/2006/relationships/hyperlink" Target="https://talan.bank.gov.ua/get-user-certificate/pG1KOwT9ftD9WghJvVQG" TargetMode="External"/><Relationship Id="rId454" Type="http://schemas.openxmlformats.org/officeDocument/2006/relationships/hyperlink" Target="https://talan.bank.gov.ua/get-user-certificate/pG1KO5Mj7tjYIS-Lrg_2" TargetMode="External"/><Relationship Id="rId661" Type="http://schemas.openxmlformats.org/officeDocument/2006/relationships/hyperlink" Target="https://talan.bank.gov.ua/get-user-certificate/y42WYuLpNxF4CxoJ6nOn" TargetMode="External"/><Relationship Id="rId759" Type="http://schemas.openxmlformats.org/officeDocument/2006/relationships/hyperlink" Target="https://talan.bank.gov.ua/get-user-certificate/y42WYK-bge6kuq6pbhOU" TargetMode="External"/><Relationship Id="rId966" Type="http://schemas.openxmlformats.org/officeDocument/2006/relationships/hyperlink" Target="https://talan.bank.gov.ua/get-user-certificate/y42WYfT2QWDmwXAqDCFL" TargetMode="External"/><Relationship Id="rId11" Type="http://schemas.openxmlformats.org/officeDocument/2006/relationships/hyperlink" Target="https://talan.bank.gov.ua/get-user-certificate/pG1KOP5j6U4cKOTaj4_K" TargetMode="External"/><Relationship Id="rId314" Type="http://schemas.openxmlformats.org/officeDocument/2006/relationships/hyperlink" Target="https://talan.bank.gov.ua/get-user-certificate/pG1KOUY2QnKLmRE6R69u" TargetMode="External"/><Relationship Id="rId398" Type="http://schemas.openxmlformats.org/officeDocument/2006/relationships/hyperlink" Target="https://talan.bank.gov.ua/get-user-certificate/pG1KOluYX_c4qBxEFdu6" TargetMode="External"/><Relationship Id="rId521" Type="http://schemas.openxmlformats.org/officeDocument/2006/relationships/hyperlink" Target="https://talan.bank.gov.ua/get-user-certificate/pG1KOIAxXIw5FXNNkGfi" TargetMode="External"/><Relationship Id="rId619" Type="http://schemas.openxmlformats.org/officeDocument/2006/relationships/hyperlink" Target="https://talan.bank.gov.ua/get-user-certificate/y42WYCn-_aZdXhNNg2Qh" TargetMode="External"/><Relationship Id="rId95" Type="http://schemas.openxmlformats.org/officeDocument/2006/relationships/hyperlink" Target="https://talan.bank.gov.ua/get-user-certificate/pG1KOc286YI3ilWdhuiG" TargetMode="External"/><Relationship Id="rId160" Type="http://schemas.openxmlformats.org/officeDocument/2006/relationships/hyperlink" Target="https://talan.bank.gov.ua/get-user-certificate/pG1KOz2T9VZddImrwPPz" TargetMode="External"/><Relationship Id="rId826" Type="http://schemas.openxmlformats.org/officeDocument/2006/relationships/hyperlink" Target="https://talan.bank.gov.ua/get-user-certificate/y42WY0o7e5x_Ij-WQm7l" TargetMode="External"/><Relationship Id="rId1011" Type="http://schemas.openxmlformats.org/officeDocument/2006/relationships/hyperlink" Target="https://talan.bank.gov.ua/get-user-certificate/y42WYpz88Kwbl7VaS-BQ" TargetMode="External"/><Relationship Id="rId1109" Type="http://schemas.openxmlformats.org/officeDocument/2006/relationships/hyperlink" Target="https://talan.bank.gov.ua/get-user-certificate/CwZ_zYqBtGjlZPwUW487" TargetMode="External"/><Relationship Id="rId258" Type="http://schemas.openxmlformats.org/officeDocument/2006/relationships/hyperlink" Target="https://talan.bank.gov.ua/get-user-certificate/pG1KOKcG-YNxepGKJKNx" TargetMode="External"/><Relationship Id="rId465" Type="http://schemas.openxmlformats.org/officeDocument/2006/relationships/hyperlink" Target="https://talan.bank.gov.ua/get-user-certificate/pG1KOvNdusuEnhL6I9fK" TargetMode="External"/><Relationship Id="rId672" Type="http://schemas.openxmlformats.org/officeDocument/2006/relationships/hyperlink" Target="https://talan.bank.gov.ua/get-user-certificate/y42WY2n-BU8SD3pB31Ur" TargetMode="External"/><Relationship Id="rId1095" Type="http://schemas.openxmlformats.org/officeDocument/2006/relationships/hyperlink" Target="https://talan.bank.gov.ua/get-user-certificate/y42WYeHijMFteDBy4FwJ" TargetMode="External"/><Relationship Id="rId22" Type="http://schemas.openxmlformats.org/officeDocument/2006/relationships/hyperlink" Target="https://talan.bank.gov.ua/get-user-certificate/pG1KOMnysLajXzg43SrW" TargetMode="External"/><Relationship Id="rId118" Type="http://schemas.openxmlformats.org/officeDocument/2006/relationships/hyperlink" Target="https://talan.bank.gov.ua/get-user-certificate/pG1KOmsUbSbE_1TwTLhv" TargetMode="External"/><Relationship Id="rId325" Type="http://schemas.openxmlformats.org/officeDocument/2006/relationships/hyperlink" Target="https://talan.bank.gov.ua/get-user-certificate/pG1KOaycBDGJ8NMdPiiv" TargetMode="External"/><Relationship Id="rId532" Type="http://schemas.openxmlformats.org/officeDocument/2006/relationships/hyperlink" Target="https://talan.bank.gov.ua/get-user-certificate/pG1KOCfHWTNrml7LaYQ1" TargetMode="External"/><Relationship Id="rId977" Type="http://schemas.openxmlformats.org/officeDocument/2006/relationships/hyperlink" Target="https://talan.bank.gov.ua/get-user-certificate/y42WYPytbYwYNIFikJHc" TargetMode="External"/><Relationship Id="rId171" Type="http://schemas.openxmlformats.org/officeDocument/2006/relationships/hyperlink" Target="https://talan.bank.gov.ua/get-user-certificate/pG1KO0UKuiPfjJSzDJmQ" TargetMode="External"/><Relationship Id="rId837" Type="http://schemas.openxmlformats.org/officeDocument/2006/relationships/hyperlink" Target="https://talan.bank.gov.ua/get-user-certificate/y42WYCsWEEDDpyrA3cqT" TargetMode="External"/><Relationship Id="rId1022" Type="http://schemas.openxmlformats.org/officeDocument/2006/relationships/hyperlink" Target="https://talan.bank.gov.ua/get-user-certificate/y42WY2A-ISz4_XMLNtwe" TargetMode="External"/><Relationship Id="rId269" Type="http://schemas.openxmlformats.org/officeDocument/2006/relationships/hyperlink" Target="https://talan.bank.gov.ua/get-user-certificate/pG1KOIuylnI8eOShrKA9" TargetMode="External"/><Relationship Id="rId476" Type="http://schemas.openxmlformats.org/officeDocument/2006/relationships/hyperlink" Target="https://talan.bank.gov.ua/get-user-certificate/pG1KOXoPRDDls6Xz-GvH" TargetMode="External"/><Relationship Id="rId683" Type="http://schemas.openxmlformats.org/officeDocument/2006/relationships/hyperlink" Target="https://talan.bank.gov.ua/get-user-certificate/y42WYrIByx5Nj26koc1o" TargetMode="External"/><Relationship Id="rId890" Type="http://schemas.openxmlformats.org/officeDocument/2006/relationships/hyperlink" Target="https://talan.bank.gov.ua/get-user-certificate/y42WYU-BHbwR19fyDHT0" TargetMode="External"/><Relationship Id="rId904" Type="http://schemas.openxmlformats.org/officeDocument/2006/relationships/hyperlink" Target="https://talan.bank.gov.ua/get-user-certificate/y42WYwFjUNL9otQg3UoH" TargetMode="External"/><Relationship Id="rId33" Type="http://schemas.openxmlformats.org/officeDocument/2006/relationships/hyperlink" Target="https://talan.bank.gov.ua/get-user-certificate/pG1KOhd3CsU_llsl9H6W" TargetMode="External"/><Relationship Id="rId129" Type="http://schemas.openxmlformats.org/officeDocument/2006/relationships/hyperlink" Target="https://talan.bank.gov.ua/get-user-certificate/pG1KOaB60klP_QFa87iA" TargetMode="External"/><Relationship Id="rId336" Type="http://schemas.openxmlformats.org/officeDocument/2006/relationships/hyperlink" Target="https://talan.bank.gov.ua/get-user-certificate/pG1KObxwm_cbIlFZLBDH" TargetMode="External"/><Relationship Id="rId543" Type="http://schemas.openxmlformats.org/officeDocument/2006/relationships/hyperlink" Target="https://talan.bank.gov.ua/get-user-certificate/y42WYh0B1mWeUo5FZz8F" TargetMode="External"/><Relationship Id="rId988" Type="http://schemas.openxmlformats.org/officeDocument/2006/relationships/hyperlink" Target="https://talan.bank.gov.ua/get-user-certificate/y42WYvSr0cQoy3yjCxi-" TargetMode="External"/><Relationship Id="rId182" Type="http://schemas.openxmlformats.org/officeDocument/2006/relationships/hyperlink" Target="https://talan.bank.gov.ua/get-user-certificate/pG1KOuOP_RgkU5HHYd5b" TargetMode="External"/><Relationship Id="rId403" Type="http://schemas.openxmlformats.org/officeDocument/2006/relationships/hyperlink" Target="https://talan.bank.gov.ua/get-user-certificate/pG1KOZKZk5YYMnvw_6oc" TargetMode="External"/><Relationship Id="rId750" Type="http://schemas.openxmlformats.org/officeDocument/2006/relationships/hyperlink" Target="https://talan.bank.gov.ua/get-user-certificate/y42WYnD7-QKzT1boG5_M" TargetMode="External"/><Relationship Id="rId848" Type="http://schemas.openxmlformats.org/officeDocument/2006/relationships/hyperlink" Target="https://talan.bank.gov.ua/get-user-certificate/y42WYeQcmhBJzMz6P_Go" TargetMode="External"/><Relationship Id="rId1033" Type="http://schemas.openxmlformats.org/officeDocument/2006/relationships/hyperlink" Target="https://talan.bank.gov.ua/get-user-certificate/y42WYu7FAZtyNZ54PiTf" TargetMode="External"/><Relationship Id="rId487" Type="http://schemas.openxmlformats.org/officeDocument/2006/relationships/hyperlink" Target="https://talan.bank.gov.ua/get-user-certificate/pG1KOQhJd5l_igQVVovI" TargetMode="External"/><Relationship Id="rId610" Type="http://schemas.openxmlformats.org/officeDocument/2006/relationships/hyperlink" Target="https://talan.bank.gov.ua/get-user-certificate/y42WYqg0KoToSOhtBxDf" TargetMode="External"/><Relationship Id="rId694" Type="http://schemas.openxmlformats.org/officeDocument/2006/relationships/hyperlink" Target="https://talan.bank.gov.ua/get-user-certificate/y42WYCspH44Cj3QIzJ94" TargetMode="External"/><Relationship Id="rId708" Type="http://schemas.openxmlformats.org/officeDocument/2006/relationships/hyperlink" Target="https://talan.bank.gov.ua/get-user-certificate/y42WY5TtfrpLLko1GZB0" TargetMode="External"/><Relationship Id="rId915" Type="http://schemas.openxmlformats.org/officeDocument/2006/relationships/hyperlink" Target="https://talan.bank.gov.ua/get-user-certificate/y42WYcg1eS2zAcwtpCQH" TargetMode="External"/><Relationship Id="rId347" Type="http://schemas.openxmlformats.org/officeDocument/2006/relationships/hyperlink" Target="https://talan.bank.gov.ua/get-user-certificate/pG1KOptrKGzhDsmN5JeX" TargetMode="External"/><Relationship Id="rId999" Type="http://schemas.openxmlformats.org/officeDocument/2006/relationships/hyperlink" Target="https://talan.bank.gov.ua/get-user-certificate/y42WYfSa_S1TSVQxjCI4" TargetMode="External"/><Relationship Id="rId1100" Type="http://schemas.openxmlformats.org/officeDocument/2006/relationships/hyperlink" Target="https://talan.bank.gov.ua/get-user-certificate/y42WYGhaiK859ohsVyVL" TargetMode="External"/><Relationship Id="rId44" Type="http://schemas.openxmlformats.org/officeDocument/2006/relationships/hyperlink" Target="https://talan.bank.gov.ua/get-user-certificate/pG1KO3nTFcN00da02-GL" TargetMode="External"/><Relationship Id="rId554" Type="http://schemas.openxmlformats.org/officeDocument/2006/relationships/hyperlink" Target="https://talan.bank.gov.ua/get-user-certificate/y42WYFRKSH8SWxIx6LcC" TargetMode="External"/><Relationship Id="rId761" Type="http://schemas.openxmlformats.org/officeDocument/2006/relationships/hyperlink" Target="https://talan.bank.gov.ua/get-user-certificate/y42WYI-Td8JiJoYFjLfl" TargetMode="External"/><Relationship Id="rId859" Type="http://schemas.openxmlformats.org/officeDocument/2006/relationships/hyperlink" Target="https://talan.bank.gov.ua/get-user-certificate/y42WY1iBTNDR8E76SqgX" TargetMode="External"/><Relationship Id="rId193" Type="http://schemas.openxmlformats.org/officeDocument/2006/relationships/hyperlink" Target="https://talan.bank.gov.ua/get-user-certificate/pG1KOvG6fq16tTZYoVqs" TargetMode="External"/><Relationship Id="rId207" Type="http://schemas.openxmlformats.org/officeDocument/2006/relationships/hyperlink" Target="https://talan.bank.gov.ua/get-user-certificate/pG1KOwVc2vSsOVYQ1OEd" TargetMode="External"/><Relationship Id="rId414" Type="http://schemas.openxmlformats.org/officeDocument/2006/relationships/hyperlink" Target="https://talan.bank.gov.ua/get-user-certificate/pG1KO3PT8MgYxGgi8ZWp" TargetMode="External"/><Relationship Id="rId498" Type="http://schemas.openxmlformats.org/officeDocument/2006/relationships/hyperlink" Target="https://talan.bank.gov.ua/get-user-certificate/pG1KOXUvdkz0WZ4kpgyp" TargetMode="External"/><Relationship Id="rId621" Type="http://schemas.openxmlformats.org/officeDocument/2006/relationships/hyperlink" Target="https://talan.bank.gov.ua/get-user-certificate/y42WYEijdmyRSVTr50ji" TargetMode="External"/><Relationship Id="rId1044" Type="http://schemas.openxmlformats.org/officeDocument/2006/relationships/hyperlink" Target="https://talan.bank.gov.ua/get-user-certificate/y42WYmWJwJwUVXiWKmb9" TargetMode="External"/><Relationship Id="rId260" Type="http://schemas.openxmlformats.org/officeDocument/2006/relationships/hyperlink" Target="https://talan.bank.gov.ua/get-user-certificate/pG1KOAZv-l5RqjrDaLdf" TargetMode="External"/><Relationship Id="rId719" Type="http://schemas.openxmlformats.org/officeDocument/2006/relationships/hyperlink" Target="https://talan.bank.gov.ua/get-user-certificate/y42WYtEx2L5LG3tTzvj4" TargetMode="External"/><Relationship Id="rId926" Type="http://schemas.openxmlformats.org/officeDocument/2006/relationships/hyperlink" Target="https://talan.bank.gov.ua/get-user-certificate/y42WYMYBsdm4rAC-TnU1" TargetMode="External"/><Relationship Id="rId1111" Type="http://schemas.openxmlformats.org/officeDocument/2006/relationships/hyperlink" Target="https://talan.bank.gov.ua/get-user-certificate/0taTQmkRraV0QsijnMHa" TargetMode="External"/><Relationship Id="rId55" Type="http://schemas.openxmlformats.org/officeDocument/2006/relationships/hyperlink" Target="https://talan.bank.gov.ua/get-user-certificate/pG1KOPMX_cx3pI_0n9p_" TargetMode="External"/><Relationship Id="rId120" Type="http://schemas.openxmlformats.org/officeDocument/2006/relationships/hyperlink" Target="https://talan.bank.gov.ua/get-user-certificate/pG1KOCgAzVeyIc1SsqDU" TargetMode="External"/><Relationship Id="rId358" Type="http://schemas.openxmlformats.org/officeDocument/2006/relationships/hyperlink" Target="https://talan.bank.gov.ua/get-user-certificate/pG1KO9SXAmkzGhZkxB1D" TargetMode="External"/><Relationship Id="rId565" Type="http://schemas.openxmlformats.org/officeDocument/2006/relationships/hyperlink" Target="https://talan.bank.gov.ua/get-user-certificate/y42WYcBdpHNbjigCWEot" TargetMode="External"/><Relationship Id="rId772" Type="http://schemas.openxmlformats.org/officeDocument/2006/relationships/hyperlink" Target="https://talan.bank.gov.ua/get-user-certificate/y42WYT6EIoJLIBJvW77n" TargetMode="External"/><Relationship Id="rId218" Type="http://schemas.openxmlformats.org/officeDocument/2006/relationships/hyperlink" Target="https://talan.bank.gov.ua/get-user-certificate/pG1KON_kEht8rzt9UtWn" TargetMode="External"/><Relationship Id="rId425" Type="http://schemas.openxmlformats.org/officeDocument/2006/relationships/hyperlink" Target="https://talan.bank.gov.ua/get-user-certificate/pG1KODOBrxMK8JNr1vU6" TargetMode="External"/><Relationship Id="rId632" Type="http://schemas.openxmlformats.org/officeDocument/2006/relationships/hyperlink" Target="https://talan.bank.gov.ua/get-user-certificate/y42WYCoEcs5gPHqe5gLe" TargetMode="External"/><Relationship Id="rId1055" Type="http://schemas.openxmlformats.org/officeDocument/2006/relationships/hyperlink" Target="https://talan.bank.gov.ua/get-user-certificate/y42WYxGsmNh5ii3088Mi" TargetMode="External"/><Relationship Id="rId271" Type="http://schemas.openxmlformats.org/officeDocument/2006/relationships/hyperlink" Target="https://talan.bank.gov.ua/get-user-certificate/pG1KOY8_z8n3NiCGzUG3" TargetMode="External"/><Relationship Id="rId937" Type="http://schemas.openxmlformats.org/officeDocument/2006/relationships/hyperlink" Target="https://talan.bank.gov.ua/get-user-certificate/y42WYPXHak0yh5x3K0dY" TargetMode="External"/><Relationship Id="rId66" Type="http://schemas.openxmlformats.org/officeDocument/2006/relationships/hyperlink" Target="https://talan.bank.gov.ua/get-user-certificate/pG1KOMGIy6xQMTl5P_WS" TargetMode="External"/><Relationship Id="rId131" Type="http://schemas.openxmlformats.org/officeDocument/2006/relationships/hyperlink" Target="https://talan.bank.gov.ua/get-user-certificate/pG1KOaHrAf5BENPlEbbZ" TargetMode="External"/><Relationship Id="rId369" Type="http://schemas.openxmlformats.org/officeDocument/2006/relationships/hyperlink" Target="https://talan.bank.gov.ua/get-user-certificate/pG1KOR8m_2ws775UBGLY" TargetMode="External"/><Relationship Id="rId576" Type="http://schemas.openxmlformats.org/officeDocument/2006/relationships/hyperlink" Target="https://talan.bank.gov.ua/get-user-certificate/y42WYiow1pc2j8xWWNvQ" TargetMode="External"/><Relationship Id="rId783" Type="http://schemas.openxmlformats.org/officeDocument/2006/relationships/hyperlink" Target="https://talan.bank.gov.ua/get-user-certificate/y42WYmI8WfTjRt4KyC44" TargetMode="External"/><Relationship Id="rId990" Type="http://schemas.openxmlformats.org/officeDocument/2006/relationships/hyperlink" Target="https://talan.bank.gov.ua/get-user-certificate/y42WYU2jpwJ8DBGRXrt-" TargetMode="External"/><Relationship Id="rId229" Type="http://schemas.openxmlformats.org/officeDocument/2006/relationships/hyperlink" Target="https://talan.bank.gov.ua/get-user-certificate/pG1KObyazmoiP8qi0uZl" TargetMode="External"/><Relationship Id="rId436" Type="http://schemas.openxmlformats.org/officeDocument/2006/relationships/hyperlink" Target="https://talan.bank.gov.ua/get-user-certificate/pG1KOMF9g9uKAdMr3qQc" TargetMode="External"/><Relationship Id="rId643" Type="http://schemas.openxmlformats.org/officeDocument/2006/relationships/hyperlink" Target="https://talan.bank.gov.ua/get-user-certificate/y42WY4WDR1pNFBU75v2O" TargetMode="External"/><Relationship Id="rId1066" Type="http://schemas.openxmlformats.org/officeDocument/2006/relationships/hyperlink" Target="https://talan.bank.gov.ua/get-user-certificate/y42WYQGtcvty9aIltGMj" TargetMode="External"/><Relationship Id="rId850" Type="http://schemas.openxmlformats.org/officeDocument/2006/relationships/hyperlink" Target="https://talan.bank.gov.ua/get-user-certificate/y42WYL1tVJwAYJjnNVV6" TargetMode="External"/><Relationship Id="rId948" Type="http://schemas.openxmlformats.org/officeDocument/2006/relationships/hyperlink" Target="https://talan.bank.gov.ua/get-user-certificate/y42WYqwIylAa_amDmtUi" TargetMode="External"/><Relationship Id="rId77" Type="http://schemas.openxmlformats.org/officeDocument/2006/relationships/hyperlink" Target="https://talan.bank.gov.ua/get-user-certificate/pG1KOqs_irYuubxqrFW-" TargetMode="External"/><Relationship Id="rId282" Type="http://schemas.openxmlformats.org/officeDocument/2006/relationships/hyperlink" Target="https://talan.bank.gov.ua/get-user-certificate/pG1KOAbiE3kNUXSInm_x" TargetMode="External"/><Relationship Id="rId503" Type="http://schemas.openxmlformats.org/officeDocument/2006/relationships/hyperlink" Target="https://talan.bank.gov.ua/get-user-certificate/pG1KOylHni5QeqFEBdyG" TargetMode="External"/><Relationship Id="rId587" Type="http://schemas.openxmlformats.org/officeDocument/2006/relationships/hyperlink" Target="https://talan.bank.gov.ua/get-user-certificate/y42WYDOgkSEtPH36VosG" TargetMode="External"/><Relationship Id="rId710" Type="http://schemas.openxmlformats.org/officeDocument/2006/relationships/hyperlink" Target="https://talan.bank.gov.ua/get-user-certificate/y42WYpaDhqZ_kBcQ5dtC" TargetMode="External"/><Relationship Id="rId808" Type="http://schemas.openxmlformats.org/officeDocument/2006/relationships/hyperlink" Target="https://talan.bank.gov.ua/get-user-certificate/y42WYESJJUo7blA2ZEO6" TargetMode="External"/><Relationship Id="rId8" Type="http://schemas.openxmlformats.org/officeDocument/2006/relationships/hyperlink" Target="https://talan.bank.gov.ua/get-user-certificate/pG1KO3Tarr1uZlo0lnem" TargetMode="External"/><Relationship Id="rId142" Type="http://schemas.openxmlformats.org/officeDocument/2006/relationships/hyperlink" Target="https://talan.bank.gov.ua/get-user-certificate/pG1KOZp7Sz4XUZOIKKjJ" TargetMode="External"/><Relationship Id="rId447" Type="http://schemas.openxmlformats.org/officeDocument/2006/relationships/hyperlink" Target="https://talan.bank.gov.ua/get-user-certificate/pG1KOpXYkdzpI-Aw5uxq" TargetMode="External"/><Relationship Id="rId794" Type="http://schemas.openxmlformats.org/officeDocument/2006/relationships/hyperlink" Target="https://talan.bank.gov.ua/get-user-certificate/y42WY-0t-7PSIOeeB1Mj" TargetMode="External"/><Relationship Id="rId1077" Type="http://schemas.openxmlformats.org/officeDocument/2006/relationships/hyperlink" Target="https://talan.bank.gov.ua/get-user-certificate/y42WYF0V52Z8OPQ0tJIl" TargetMode="External"/><Relationship Id="rId654" Type="http://schemas.openxmlformats.org/officeDocument/2006/relationships/hyperlink" Target="https://talan.bank.gov.ua/get-user-certificate/y42WYdbiRpCDsHU1dckD" TargetMode="External"/><Relationship Id="rId861" Type="http://schemas.openxmlformats.org/officeDocument/2006/relationships/hyperlink" Target="https://talan.bank.gov.ua/get-user-certificate/y42WY3Bbl9tza_5JoKyP" TargetMode="External"/><Relationship Id="rId959" Type="http://schemas.openxmlformats.org/officeDocument/2006/relationships/hyperlink" Target="https://talan.bank.gov.ua/get-user-certificate/y42WYFtd_ECpxr-KY2SA" TargetMode="External"/><Relationship Id="rId293" Type="http://schemas.openxmlformats.org/officeDocument/2006/relationships/hyperlink" Target="https://talan.bank.gov.ua/get-user-certificate/pG1KOCvOdcIxxp4ByGgL" TargetMode="External"/><Relationship Id="rId307" Type="http://schemas.openxmlformats.org/officeDocument/2006/relationships/hyperlink" Target="https://talan.bank.gov.ua/get-user-certificate/pG1KOpSnV4K75n2LdfjI" TargetMode="External"/><Relationship Id="rId514" Type="http://schemas.openxmlformats.org/officeDocument/2006/relationships/hyperlink" Target="https://talan.bank.gov.ua/get-user-certificate/pG1KOC8V_64jq2Iwa0y1" TargetMode="External"/><Relationship Id="rId721" Type="http://schemas.openxmlformats.org/officeDocument/2006/relationships/hyperlink" Target="https://talan.bank.gov.ua/get-user-certificate/y42WY0SYSJ71icHWLmXy" TargetMode="External"/><Relationship Id="rId88" Type="http://schemas.openxmlformats.org/officeDocument/2006/relationships/hyperlink" Target="https://talan.bank.gov.ua/get-user-certificate/pG1KO4HHNuhNrfo9QcED" TargetMode="External"/><Relationship Id="rId153" Type="http://schemas.openxmlformats.org/officeDocument/2006/relationships/hyperlink" Target="https://talan.bank.gov.ua/get-user-certificate/pG1KOhvzQZ0CsFxczOSd" TargetMode="External"/><Relationship Id="rId360" Type="http://schemas.openxmlformats.org/officeDocument/2006/relationships/hyperlink" Target="https://talan.bank.gov.ua/get-user-certificate/pG1KO0Pac1m0M9M4hbZS" TargetMode="External"/><Relationship Id="rId598" Type="http://schemas.openxmlformats.org/officeDocument/2006/relationships/hyperlink" Target="https://talan.bank.gov.ua/get-user-certificate/y42WY81a7rzENYAXu7nu" TargetMode="External"/><Relationship Id="rId819" Type="http://schemas.openxmlformats.org/officeDocument/2006/relationships/hyperlink" Target="https://talan.bank.gov.ua/get-user-certificate/y42WYng2ZhwJF700IW4Z" TargetMode="External"/><Relationship Id="rId1004" Type="http://schemas.openxmlformats.org/officeDocument/2006/relationships/hyperlink" Target="https://talan.bank.gov.ua/get-user-certificate/y42WYjTloPTLFT-6FkqH" TargetMode="External"/><Relationship Id="rId220" Type="http://schemas.openxmlformats.org/officeDocument/2006/relationships/hyperlink" Target="https://talan.bank.gov.ua/get-user-certificate/pG1KOuMSidiwJvRqZtHf" TargetMode="External"/><Relationship Id="rId458" Type="http://schemas.openxmlformats.org/officeDocument/2006/relationships/hyperlink" Target="https://talan.bank.gov.ua/get-user-certificate/pG1KOt_ZynEqJwT0xHfc" TargetMode="External"/><Relationship Id="rId665" Type="http://schemas.openxmlformats.org/officeDocument/2006/relationships/hyperlink" Target="https://talan.bank.gov.ua/get-user-certificate/y42WYUObKGZWDNlLfg34" TargetMode="External"/><Relationship Id="rId872" Type="http://schemas.openxmlformats.org/officeDocument/2006/relationships/hyperlink" Target="https://talan.bank.gov.ua/get-user-certificate/y42WY0EmC2pK-6u86aya" TargetMode="External"/><Relationship Id="rId1088" Type="http://schemas.openxmlformats.org/officeDocument/2006/relationships/hyperlink" Target="https://talan.bank.gov.ua/get-user-certificate/y42WYd9KkT1wC1gY3qgr" TargetMode="External"/><Relationship Id="rId15" Type="http://schemas.openxmlformats.org/officeDocument/2006/relationships/hyperlink" Target="https://talan.bank.gov.ua/get-user-certificate/pG1KOHLB4cwPtZtOhYSo" TargetMode="External"/><Relationship Id="rId318" Type="http://schemas.openxmlformats.org/officeDocument/2006/relationships/hyperlink" Target="https://talan.bank.gov.ua/get-user-certificate/pG1KOKHYt923fAR3BeQP" TargetMode="External"/><Relationship Id="rId525" Type="http://schemas.openxmlformats.org/officeDocument/2006/relationships/hyperlink" Target="https://talan.bank.gov.ua/get-user-certificate/pG1KOAuIO9kGpK6qT_9P" TargetMode="External"/><Relationship Id="rId732" Type="http://schemas.openxmlformats.org/officeDocument/2006/relationships/hyperlink" Target="https://talan.bank.gov.ua/get-user-certificate/y42WY8cE1ozb63Eh7jhy" TargetMode="External"/><Relationship Id="rId99" Type="http://schemas.openxmlformats.org/officeDocument/2006/relationships/hyperlink" Target="https://talan.bank.gov.ua/get-user-certificate/pG1KOvBkbR6FC8tQmzdH" TargetMode="External"/><Relationship Id="rId164" Type="http://schemas.openxmlformats.org/officeDocument/2006/relationships/hyperlink" Target="https://talan.bank.gov.ua/get-user-certificate/pG1KOSHvk1s57Tglwl8Q" TargetMode="External"/><Relationship Id="rId371" Type="http://schemas.openxmlformats.org/officeDocument/2006/relationships/hyperlink" Target="https://talan.bank.gov.ua/get-user-certificate/pG1KOeaJlZosaYhkC8sd" TargetMode="External"/><Relationship Id="rId1015" Type="http://schemas.openxmlformats.org/officeDocument/2006/relationships/hyperlink" Target="https://talan.bank.gov.ua/get-user-certificate/y42WYDfmW_xbVUCBkh8n" TargetMode="External"/><Relationship Id="rId469" Type="http://schemas.openxmlformats.org/officeDocument/2006/relationships/hyperlink" Target="https://talan.bank.gov.ua/get-user-certificate/pG1KOaYuwG8af5qIq5fK" TargetMode="External"/><Relationship Id="rId676" Type="http://schemas.openxmlformats.org/officeDocument/2006/relationships/hyperlink" Target="https://talan.bank.gov.ua/get-user-certificate/y42WYQLdLvhufjJN_GUy" TargetMode="External"/><Relationship Id="rId883" Type="http://schemas.openxmlformats.org/officeDocument/2006/relationships/hyperlink" Target="https://talan.bank.gov.ua/get-user-certificate/y42WY7PrUHwseAZNOcxR" TargetMode="External"/><Relationship Id="rId1099" Type="http://schemas.openxmlformats.org/officeDocument/2006/relationships/hyperlink" Target="https://talan.bank.gov.ua/get-user-certificate/y42WY2fQYwXuFcOnWtOP" TargetMode="External"/><Relationship Id="rId26" Type="http://schemas.openxmlformats.org/officeDocument/2006/relationships/hyperlink" Target="https://talan.bank.gov.ua/get-user-certificate/pG1KODaQaP8kO635EZJh" TargetMode="External"/><Relationship Id="rId231" Type="http://schemas.openxmlformats.org/officeDocument/2006/relationships/hyperlink" Target="https://talan.bank.gov.ua/get-user-certificate/pG1KOKFr_YACHNOUsFmw" TargetMode="External"/><Relationship Id="rId329" Type="http://schemas.openxmlformats.org/officeDocument/2006/relationships/hyperlink" Target="https://talan.bank.gov.ua/get-user-certificate/pG1KOUooQzYMQZ1Zl-Vx" TargetMode="External"/><Relationship Id="rId536" Type="http://schemas.openxmlformats.org/officeDocument/2006/relationships/hyperlink" Target="https://talan.bank.gov.ua/get-user-certificate/y42WYiF95dd2bw3AsWxQ" TargetMode="External"/><Relationship Id="rId175" Type="http://schemas.openxmlformats.org/officeDocument/2006/relationships/hyperlink" Target="https://talan.bank.gov.ua/get-user-certificate/pG1KO2ylq7KKahl-JiuG" TargetMode="External"/><Relationship Id="rId743" Type="http://schemas.openxmlformats.org/officeDocument/2006/relationships/hyperlink" Target="https://talan.bank.gov.ua/get-user-certificate/y42WYtrE3OF0VcflYuSL" TargetMode="External"/><Relationship Id="rId950" Type="http://schemas.openxmlformats.org/officeDocument/2006/relationships/hyperlink" Target="https://talan.bank.gov.ua/get-user-certificate/y42WY-mJEJySxC5Td8ta" TargetMode="External"/><Relationship Id="rId1026" Type="http://schemas.openxmlformats.org/officeDocument/2006/relationships/hyperlink" Target="https://talan.bank.gov.ua/get-user-certificate/y42WYrkaTvgEW6qpzlEP" TargetMode="External"/><Relationship Id="rId382" Type="http://schemas.openxmlformats.org/officeDocument/2006/relationships/hyperlink" Target="https://talan.bank.gov.ua/get-user-certificate/pG1KOEbydLeD6gJkvYd8" TargetMode="External"/><Relationship Id="rId603" Type="http://schemas.openxmlformats.org/officeDocument/2006/relationships/hyperlink" Target="https://talan.bank.gov.ua/get-user-certificate/y42WYPZvTqMLCOMZ7HkT" TargetMode="External"/><Relationship Id="rId687" Type="http://schemas.openxmlformats.org/officeDocument/2006/relationships/hyperlink" Target="https://talan.bank.gov.ua/get-user-certificate/y42WYMxR72A4pc84wreX" TargetMode="External"/><Relationship Id="rId810" Type="http://schemas.openxmlformats.org/officeDocument/2006/relationships/hyperlink" Target="https://talan.bank.gov.ua/get-user-certificate/y42WYOR8aAdOElbYrysX" TargetMode="External"/><Relationship Id="rId908" Type="http://schemas.openxmlformats.org/officeDocument/2006/relationships/hyperlink" Target="https://talan.bank.gov.ua/get-user-certificate/y42WY4c4KSK6rvl-Hi0L" TargetMode="External"/><Relationship Id="rId242" Type="http://schemas.openxmlformats.org/officeDocument/2006/relationships/hyperlink" Target="https://talan.bank.gov.ua/get-user-certificate/pG1KOoS0KtE42D6OKH7S" TargetMode="External"/><Relationship Id="rId894" Type="http://schemas.openxmlformats.org/officeDocument/2006/relationships/hyperlink" Target="https://talan.bank.gov.ua/get-user-certificate/y42WYBLr6eZUyPlOoqt2" TargetMode="External"/><Relationship Id="rId37" Type="http://schemas.openxmlformats.org/officeDocument/2006/relationships/hyperlink" Target="https://talan.bank.gov.ua/get-user-certificate/pG1KOfhbTLiO-MILKwLj" TargetMode="External"/><Relationship Id="rId102" Type="http://schemas.openxmlformats.org/officeDocument/2006/relationships/hyperlink" Target="https://talan.bank.gov.ua/get-user-certificate/pG1KOnho6JHjY2FoYkjm" TargetMode="External"/><Relationship Id="rId547" Type="http://schemas.openxmlformats.org/officeDocument/2006/relationships/hyperlink" Target="https://talan.bank.gov.ua/get-user-certificate/y42WY_e7-RD485SKQfFp" TargetMode="External"/><Relationship Id="rId754" Type="http://schemas.openxmlformats.org/officeDocument/2006/relationships/hyperlink" Target="https://talan.bank.gov.ua/get-user-certificate/y42WYGoP3rgWGqWqKVHT" TargetMode="External"/><Relationship Id="rId961" Type="http://schemas.openxmlformats.org/officeDocument/2006/relationships/hyperlink" Target="https://talan.bank.gov.ua/get-user-certificate/y42WYnX1FX1dsHCwjLxz" TargetMode="External"/><Relationship Id="rId90" Type="http://schemas.openxmlformats.org/officeDocument/2006/relationships/hyperlink" Target="https://talan.bank.gov.ua/get-user-certificate/pG1KOuypZF0NRtryvYVg" TargetMode="External"/><Relationship Id="rId186" Type="http://schemas.openxmlformats.org/officeDocument/2006/relationships/hyperlink" Target="https://talan.bank.gov.ua/get-user-certificate/pG1KOQ35Gv6ZDpcRqNim" TargetMode="External"/><Relationship Id="rId393" Type="http://schemas.openxmlformats.org/officeDocument/2006/relationships/hyperlink" Target="https://talan.bank.gov.ua/get-user-certificate/pG1KOj03AlYvtWhzQaJd" TargetMode="External"/><Relationship Id="rId407" Type="http://schemas.openxmlformats.org/officeDocument/2006/relationships/hyperlink" Target="https://talan.bank.gov.ua/get-user-certificate/pG1KO43Q_EL3n1NjZu41" TargetMode="External"/><Relationship Id="rId614" Type="http://schemas.openxmlformats.org/officeDocument/2006/relationships/hyperlink" Target="https://talan.bank.gov.ua/get-user-certificate/y42WYzQ1uvLlJ21ca-Ri" TargetMode="External"/><Relationship Id="rId821" Type="http://schemas.openxmlformats.org/officeDocument/2006/relationships/hyperlink" Target="https://talan.bank.gov.ua/get-user-certificate/y42WY99n2FKxlR4yOg38" TargetMode="External"/><Relationship Id="rId1037" Type="http://schemas.openxmlformats.org/officeDocument/2006/relationships/hyperlink" Target="https://talan.bank.gov.ua/get-user-certificate/y42WYPnFH5SYCsn0kKXC" TargetMode="External"/><Relationship Id="rId253" Type="http://schemas.openxmlformats.org/officeDocument/2006/relationships/hyperlink" Target="https://talan.bank.gov.ua/get-user-certificate/pG1KO_5rWJrsfD0RyRoj" TargetMode="External"/><Relationship Id="rId460" Type="http://schemas.openxmlformats.org/officeDocument/2006/relationships/hyperlink" Target="https://talan.bank.gov.ua/get-user-certificate/pG1KOwrJe5L5w5Zc9xb5" TargetMode="External"/><Relationship Id="rId698" Type="http://schemas.openxmlformats.org/officeDocument/2006/relationships/hyperlink" Target="https://talan.bank.gov.ua/get-user-certificate/y42WY6oywPktl4Ja5zpe" TargetMode="External"/><Relationship Id="rId919" Type="http://schemas.openxmlformats.org/officeDocument/2006/relationships/hyperlink" Target="https://talan.bank.gov.ua/get-user-certificate/y42WYc2r44zZbI4Kxhbw" TargetMode="External"/><Relationship Id="rId1090" Type="http://schemas.openxmlformats.org/officeDocument/2006/relationships/hyperlink" Target="https://talan.bank.gov.ua/get-user-certificate/y42WYV87yCI0oIZs6w_0" TargetMode="External"/><Relationship Id="rId1104" Type="http://schemas.openxmlformats.org/officeDocument/2006/relationships/hyperlink" Target="https://talan.bank.gov.ua/get-user-certificate/y42WYq5ORpCQduK80vlr" TargetMode="External"/><Relationship Id="rId48" Type="http://schemas.openxmlformats.org/officeDocument/2006/relationships/hyperlink" Target="https://talan.bank.gov.ua/get-user-certificate/pG1KOm-jzgYEf6WbYEi1" TargetMode="External"/><Relationship Id="rId113" Type="http://schemas.openxmlformats.org/officeDocument/2006/relationships/hyperlink" Target="https://talan.bank.gov.ua/get-user-certificate/pG1KOT7PpAncE3d3Qefi" TargetMode="External"/><Relationship Id="rId320" Type="http://schemas.openxmlformats.org/officeDocument/2006/relationships/hyperlink" Target="https://talan.bank.gov.ua/get-user-certificate/pG1KORcEpY7mjXSFkTjX" TargetMode="External"/><Relationship Id="rId558" Type="http://schemas.openxmlformats.org/officeDocument/2006/relationships/hyperlink" Target="https://talan.bank.gov.ua/get-user-certificate/y42WYIlAB3phe8BxeuG1" TargetMode="External"/><Relationship Id="rId765" Type="http://schemas.openxmlformats.org/officeDocument/2006/relationships/hyperlink" Target="https://talan.bank.gov.ua/get-user-certificate/y42WYNgqGnOVM8E2mz-L" TargetMode="External"/><Relationship Id="rId972" Type="http://schemas.openxmlformats.org/officeDocument/2006/relationships/hyperlink" Target="https://talan.bank.gov.ua/get-user-certificate/y42WY4DIBDVL2hoSNda9" TargetMode="External"/><Relationship Id="rId197" Type="http://schemas.openxmlformats.org/officeDocument/2006/relationships/hyperlink" Target="https://talan.bank.gov.ua/get-user-certificate/pG1KOZQuu7f1yXNwLVZQ" TargetMode="External"/><Relationship Id="rId418" Type="http://schemas.openxmlformats.org/officeDocument/2006/relationships/hyperlink" Target="https://talan.bank.gov.ua/get-user-certificate/pG1KO7aEPgKBppK9YXMD" TargetMode="External"/><Relationship Id="rId625" Type="http://schemas.openxmlformats.org/officeDocument/2006/relationships/hyperlink" Target="https://talan.bank.gov.ua/get-user-certificate/y42WYLaQrm685IoU8RFq" TargetMode="External"/><Relationship Id="rId832" Type="http://schemas.openxmlformats.org/officeDocument/2006/relationships/hyperlink" Target="https://talan.bank.gov.ua/get-user-certificate/y42WYBqkUwsp58iaYXCp" TargetMode="External"/><Relationship Id="rId1048" Type="http://schemas.openxmlformats.org/officeDocument/2006/relationships/hyperlink" Target="https://talan.bank.gov.ua/get-user-certificate/y42WYMDBtEStRuPPxhL4" TargetMode="External"/><Relationship Id="rId264" Type="http://schemas.openxmlformats.org/officeDocument/2006/relationships/hyperlink" Target="https://talan.bank.gov.ua/get-user-certificate/pG1KOqZ_dXBHLVox5aFk" TargetMode="External"/><Relationship Id="rId471" Type="http://schemas.openxmlformats.org/officeDocument/2006/relationships/hyperlink" Target="https://talan.bank.gov.ua/get-user-certificate/pG1KOWWLMRNIoU2wk-Mt" TargetMode="External"/><Relationship Id="rId1115" Type="http://schemas.openxmlformats.org/officeDocument/2006/relationships/hyperlink" Target="https://talan.bank.gov.ua/get-user-certificate/_VLCpe6F7prtUKqUCM6l" TargetMode="External"/><Relationship Id="rId59" Type="http://schemas.openxmlformats.org/officeDocument/2006/relationships/hyperlink" Target="https://talan.bank.gov.ua/get-user-certificate/pG1KO8qMOHNxBVuayb_8" TargetMode="External"/><Relationship Id="rId124" Type="http://schemas.openxmlformats.org/officeDocument/2006/relationships/hyperlink" Target="https://talan.bank.gov.ua/get-user-certificate/pG1KORAF-jePJqHPPe71" TargetMode="External"/><Relationship Id="rId569" Type="http://schemas.openxmlformats.org/officeDocument/2006/relationships/hyperlink" Target="https://talan.bank.gov.ua/get-user-certificate/y42WYSL7GaFjqFiM-8Uu" TargetMode="External"/><Relationship Id="rId776" Type="http://schemas.openxmlformats.org/officeDocument/2006/relationships/hyperlink" Target="https://talan.bank.gov.ua/get-user-certificate/y42WYoOLI_wxDpfyiB6_" TargetMode="External"/><Relationship Id="rId983" Type="http://schemas.openxmlformats.org/officeDocument/2006/relationships/hyperlink" Target="https://talan.bank.gov.ua/get-user-certificate/y42WYk6YIuOXDCPElm8l" TargetMode="External"/><Relationship Id="rId331" Type="http://schemas.openxmlformats.org/officeDocument/2006/relationships/hyperlink" Target="https://talan.bank.gov.ua/get-user-certificate/pG1KOjmL3sgCjkBZiBPQ" TargetMode="External"/><Relationship Id="rId429" Type="http://schemas.openxmlformats.org/officeDocument/2006/relationships/hyperlink" Target="https://talan.bank.gov.ua/get-user-certificate/pG1KOX46CY1B8VCVF-LW" TargetMode="External"/><Relationship Id="rId636" Type="http://schemas.openxmlformats.org/officeDocument/2006/relationships/hyperlink" Target="https://talan.bank.gov.ua/get-user-certificate/y42WYQLBviAS1PLfnA2G" TargetMode="External"/><Relationship Id="rId1059" Type="http://schemas.openxmlformats.org/officeDocument/2006/relationships/hyperlink" Target="https://talan.bank.gov.ua/get-user-certificate/y42WY2QhO2MmEUUUJG-L" TargetMode="External"/><Relationship Id="rId843" Type="http://schemas.openxmlformats.org/officeDocument/2006/relationships/hyperlink" Target="https://talan.bank.gov.ua/get-user-certificate/y42WYscZcaDlm7gKkVbZ" TargetMode="External"/><Relationship Id="rId275" Type="http://schemas.openxmlformats.org/officeDocument/2006/relationships/hyperlink" Target="https://talan.bank.gov.ua/get-user-certificate/pG1KO4_DwHJvW5aLJ38q" TargetMode="External"/><Relationship Id="rId482" Type="http://schemas.openxmlformats.org/officeDocument/2006/relationships/hyperlink" Target="https://talan.bank.gov.ua/get-user-certificate/pG1KOOxHUeNTrqtw0I7h" TargetMode="External"/><Relationship Id="rId703" Type="http://schemas.openxmlformats.org/officeDocument/2006/relationships/hyperlink" Target="https://talan.bank.gov.ua/get-user-certificate/y42WYaAoOfdSMD02Zb8_" TargetMode="External"/><Relationship Id="rId910" Type="http://schemas.openxmlformats.org/officeDocument/2006/relationships/hyperlink" Target="https://talan.bank.gov.ua/get-user-certificate/y42WYGPVwlouikY6f5VP" TargetMode="External"/><Relationship Id="rId135" Type="http://schemas.openxmlformats.org/officeDocument/2006/relationships/hyperlink" Target="https://talan.bank.gov.ua/get-user-certificate/pG1KO-7JZMaYWR-q0iTb" TargetMode="External"/><Relationship Id="rId342" Type="http://schemas.openxmlformats.org/officeDocument/2006/relationships/hyperlink" Target="https://talan.bank.gov.ua/get-user-certificate/pG1KOQ2sG9UCDf1UFP8Q" TargetMode="External"/><Relationship Id="rId787" Type="http://schemas.openxmlformats.org/officeDocument/2006/relationships/hyperlink" Target="https://talan.bank.gov.ua/get-user-certificate/y42WY6BfbGMDpwDHc3kc" TargetMode="External"/><Relationship Id="rId994" Type="http://schemas.openxmlformats.org/officeDocument/2006/relationships/hyperlink" Target="https://talan.bank.gov.ua/get-user-certificate/y42WYq3fH-mKBtlP6ZAW" TargetMode="External"/><Relationship Id="rId202" Type="http://schemas.openxmlformats.org/officeDocument/2006/relationships/hyperlink" Target="https://talan.bank.gov.ua/get-user-certificate/pG1KOJPvORLa0Ma2etAy" TargetMode="External"/><Relationship Id="rId647" Type="http://schemas.openxmlformats.org/officeDocument/2006/relationships/hyperlink" Target="https://talan.bank.gov.ua/get-user-certificate/y42WYatZ9EyAsbUO3MT-" TargetMode="External"/><Relationship Id="rId854" Type="http://schemas.openxmlformats.org/officeDocument/2006/relationships/hyperlink" Target="https://talan.bank.gov.ua/get-user-certificate/y42WYi5VpKSSKIWt-SGq" TargetMode="External"/><Relationship Id="rId286" Type="http://schemas.openxmlformats.org/officeDocument/2006/relationships/hyperlink" Target="https://talan.bank.gov.ua/get-user-certificate/pG1KOvsPH2nVzndP1r4A" TargetMode="External"/><Relationship Id="rId493" Type="http://schemas.openxmlformats.org/officeDocument/2006/relationships/hyperlink" Target="https://talan.bank.gov.ua/get-user-certificate/pG1KOKZnVGstBNFGOtDe" TargetMode="External"/><Relationship Id="rId507" Type="http://schemas.openxmlformats.org/officeDocument/2006/relationships/hyperlink" Target="https://talan.bank.gov.ua/get-user-certificate/pG1KOjUD3tcDI2kyddaM" TargetMode="External"/><Relationship Id="rId714" Type="http://schemas.openxmlformats.org/officeDocument/2006/relationships/hyperlink" Target="https://talan.bank.gov.ua/get-user-certificate/y42WYr79cCPr_Fll-o68" TargetMode="External"/><Relationship Id="rId921" Type="http://schemas.openxmlformats.org/officeDocument/2006/relationships/hyperlink" Target="https://talan.bank.gov.ua/get-user-certificate/y42WYj4vEOPB39HjrJZQ" TargetMode="External"/><Relationship Id="rId50" Type="http://schemas.openxmlformats.org/officeDocument/2006/relationships/hyperlink" Target="https://talan.bank.gov.ua/get-user-certificate/pG1KOcmU9nuq7-T1q4N5" TargetMode="External"/><Relationship Id="rId146" Type="http://schemas.openxmlformats.org/officeDocument/2006/relationships/hyperlink" Target="https://talan.bank.gov.ua/get-user-certificate/pG1KOl0NUJqX8nJnFECQ" TargetMode="External"/><Relationship Id="rId353" Type="http://schemas.openxmlformats.org/officeDocument/2006/relationships/hyperlink" Target="https://talan.bank.gov.ua/get-user-certificate/pG1KO53kuU7B4T6cDnTE" TargetMode="External"/><Relationship Id="rId560" Type="http://schemas.openxmlformats.org/officeDocument/2006/relationships/hyperlink" Target="https://talan.bank.gov.ua/get-user-certificate/y42WYRcIdS6dQQx8_9T8" TargetMode="External"/><Relationship Id="rId798" Type="http://schemas.openxmlformats.org/officeDocument/2006/relationships/hyperlink" Target="https://talan.bank.gov.ua/get-user-certificate/y42WYxieuAQsxwGNJ4g2" TargetMode="External"/><Relationship Id="rId213" Type="http://schemas.openxmlformats.org/officeDocument/2006/relationships/hyperlink" Target="https://talan.bank.gov.ua/get-user-certificate/pG1KOcJGmCTev61jjOCP" TargetMode="External"/><Relationship Id="rId420" Type="http://schemas.openxmlformats.org/officeDocument/2006/relationships/hyperlink" Target="https://talan.bank.gov.ua/get-user-certificate/pG1KOf8NIorcNypAjpRg" TargetMode="External"/><Relationship Id="rId658" Type="http://schemas.openxmlformats.org/officeDocument/2006/relationships/hyperlink" Target="https://talan.bank.gov.ua/get-user-certificate/y42WY_-CaVWqhBVH3UVr" TargetMode="External"/><Relationship Id="rId865" Type="http://schemas.openxmlformats.org/officeDocument/2006/relationships/hyperlink" Target="https://talan.bank.gov.ua/get-user-certificate/y42WYY1VdnyzFNMSRL72" TargetMode="External"/><Relationship Id="rId1050" Type="http://schemas.openxmlformats.org/officeDocument/2006/relationships/hyperlink" Target="https://talan.bank.gov.ua/get-user-certificate/y42WYsvhwJN7q0MW44jg" TargetMode="External"/><Relationship Id="rId297" Type="http://schemas.openxmlformats.org/officeDocument/2006/relationships/hyperlink" Target="https://talan.bank.gov.ua/get-user-certificate/pG1KO8GzM_tvD5faNWTI" TargetMode="External"/><Relationship Id="rId518" Type="http://schemas.openxmlformats.org/officeDocument/2006/relationships/hyperlink" Target="https://talan.bank.gov.ua/get-user-certificate/pG1KOhJeBpT2_xRpQNcb" TargetMode="External"/><Relationship Id="rId725" Type="http://schemas.openxmlformats.org/officeDocument/2006/relationships/hyperlink" Target="https://talan.bank.gov.ua/get-user-certificate/y42WYANBeqZI0a2KFSlv" TargetMode="External"/><Relationship Id="rId932" Type="http://schemas.openxmlformats.org/officeDocument/2006/relationships/hyperlink" Target="https://talan.bank.gov.ua/get-user-certificate/y42WY9_p0C6t12xJYuLz" TargetMode="External"/><Relationship Id="rId157" Type="http://schemas.openxmlformats.org/officeDocument/2006/relationships/hyperlink" Target="https://talan.bank.gov.ua/get-user-certificate/pG1KOHZeVhVbl2S9f28L" TargetMode="External"/><Relationship Id="rId364" Type="http://schemas.openxmlformats.org/officeDocument/2006/relationships/hyperlink" Target="https://talan.bank.gov.ua/get-user-certificate/pG1KOU2F49LZkkHsoKP4" TargetMode="External"/><Relationship Id="rId1008" Type="http://schemas.openxmlformats.org/officeDocument/2006/relationships/hyperlink" Target="https://talan.bank.gov.ua/get-user-certificate/y42WYA8gYgqj77fJX01u" TargetMode="External"/><Relationship Id="rId61" Type="http://schemas.openxmlformats.org/officeDocument/2006/relationships/hyperlink" Target="https://talan.bank.gov.ua/get-user-certificate/pG1KOCQ2FF3Noc6KQu0o" TargetMode="External"/><Relationship Id="rId571" Type="http://schemas.openxmlformats.org/officeDocument/2006/relationships/hyperlink" Target="https://talan.bank.gov.ua/get-user-certificate/y42WYYxPQyW8FfP6S7PH" TargetMode="External"/><Relationship Id="rId669" Type="http://schemas.openxmlformats.org/officeDocument/2006/relationships/hyperlink" Target="https://talan.bank.gov.ua/get-user-certificate/y42WYrAxnKM7xU_iMxLZ" TargetMode="External"/><Relationship Id="rId876" Type="http://schemas.openxmlformats.org/officeDocument/2006/relationships/hyperlink" Target="https://talan.bank.gov.ua/get-user-certificate/y42WYGhpT6ps5FVPGeOY" TargetMode="External"/><Relationship Id="rId19" Type="http://schemas.openxmlformats.org/officeDocument/2006/relationships/hyperlink" Target="https://talan.bank.gov.ua/get-user-certificate/pG1KOxJKp_TyNY6Cc1sm" TargetMode="External"/><Relationship Id="rId224" Type="http://schemas.openxmlformats.org/officeDocument/2006/relationships/hyperlink" Target="https://talan.bank.gov.ua/get-user-certificate/pG1KObuZOTiWaZtNuLFN" TargetMode="External"/><Relationship Id="rId431" Type="http://schemas.openxmlformats.org/officeDocument/2006/relationships/hyperlink" Target="https://talan.bank.gov.ua/get-user-certificate/pG1KOZiyTDQPAqWJJism" TargetMode="External"/><Relationship Id="rId529" Type="http://schemas.openxmlformats.org/officeDocument/2006/relationships/hyperlink" Target="https://talan.bank.gov.ua/get-user-certificate/pG1KOW9BiCBHJG2YRZgy" TargetMode="External"/><Relationship Id="rId736" Type="http://schemas.openxmlformats.org/officeDocument/2006/relationships/hyperlink" Target="https://talan.bank.gov.ua/get-user-certificate/y42WYZbEVHMagcx0E1LM" TargetMode="External"/><Relationship Id="rId1061" Type="http://schemas.openxmlformats.org/officeDocument/2006/relationships/hyperlink" Target="https://talan.bank.gov.ua/get-user-certificate/y42WYBZPZytNS8c_mAA-" TargetMode="External"/><Relationship Id="rId168" Type="http://schemas.openxmlformats.org/officeDocument/2006/relationships/hyperlink" Target="https://talan.bank.gov.ua/get-user-certificate/pG1KOyFecAa6YfFZKzxf" TargetMode="External"/><Relationship Id="rId943" Type="http://schemas.openxmlformats.org/officeDocument/2006/relationships/hyperlink" Target="https://talan.bank.gov.ua/get-user-certificate/y42WYhb5a2h-yMcP1ZJQ" TargetMode="External"/><Relationship Id="rId1019" Type="http://schemas.openxmlformats.org/officeDocument/2006/relationships/hyperlink" Target="https://talan.bank.gov.ua/get-user-certificate/y42WYBXq2sxaJ6kli-SJ" TargetMode="External"/><Relationship Id="rId72" Type="http://schemas.openxmlformats.org/officeDocument/2006/relationships/hyperlink" Target="https://talan.bank.gov.ua/get-user-certificate/pG1KOMVB7lv9y-shpVo5" TargetMode="External"/><Relationship Id="rId375" Type="http://schemas.openxmlformats.org/officeDocument/2006/relationships/hyperlink" Target="https://talan.bank.gov.ua/get-user-certificate/pG1KOYUqdKxQDguZMG9v" TargetMode="External"/><Relationship Id="rId582" Type="http://schemas.openxmlformats.org/officeDocument/2006/relationships/hyperlink" Target="https://talan.bank.gov.ua/get-user-certificate/y42WYpi8VrVgfok8ERlm" TargetMode="External"/><Relationship Id="rId803" Type="http://schemas.openxmlformats.org/officeDocument/2006/relationships/hyperlink" Target="https://talan.bank.gov.ua/get-user-certificate/y42WYB4QEGVuDOCElT-o" TargetMode="External"/><Relationship Id="rId3" Type="http://schemas.openxmlformats.org/officeDocument/2006/relationships/hyperlink" Target="https://talan.bank.gov.ua/get-user-certificate/pG1KO8NlaZXY54cbe4aI" TargetMode="External"/><Relationship Id="rId235" Type="http://schemas.openxmlformats.org/officeDocument/2006/relationships/hyperlink" Target="https://talan.bank.gov.ua/get-user-certificate/pG1KOXy16MyMwieCaDOx" TargetMode="External"/><Relationship Id="rId442" Type="http://schemas.openxmlformats.org/officeDocument/2006/relationships/hyperlink" Target="https://talan.bank.gov.ua/get-user-certificate/pG1KOeob6SXYny60iJ3f" TargetMode="External"/><Relationship Id="rId887" Type="http://schemas.openxmlformats.org/officeDocument/2006/relationships/hyperlink" Target="https://talan.bank.gov.ua/get-user-certificate/y42WYbWEtNJNInaquPOZ" TargetMode="External"/><Relationship Id="rId1072" Type="http://schemas.openxmlformats.org/officeDocument/2006/relationships/hyperlink" Target="https://talan.bank.gov.ua/get-user-certificate/y42WY2X29c8CUmSnOWRZ" TargetMode="External"/><Relationship Id="rId302" Type="http://schemas.openxmlformats.org/officeDocument/2006/relationships/hyperlink" Target="https://talan.bank.gov.ua/get-user-certificate/pG1KOgmH-VTrr1_SXVmY" TargetMode="External"/><Relationship Id="rId747" Type="http://schemas.openxmlformats.org/officeDocument/2006/relationships/hyperlink" Target="https://talan.bank.gov.ua/get-user-certificate/y42WYOZkn2fsNwLPrxiL" TargetMode="External"/><Relationship Id="rId954" Type="http://schemas.openxmlformats.org/officeDocument/2006/relationships/hyperlink" Target="https://talan.bank.gov.ua/get-user-certificate/y42WYk5jA4tN7Lj0vTJA" TargetMode="External"/><Relationship Id="rId83" Type="http://schemas.openxmlformats.org/officeDocument/2006/relationships/hyperlink" Target="https://talan.bank.gov.ua/get-user-certificate/pG1KOCG8VnFhmvkfEixl" TargetMode="External"/><Relationship Id="rId179" Type="http://schemas.openxmlformats.org/officeDocument/2006/relationships/hyperlink" Target="https://talan.bank.gov.ua/get-user-certificate/pG1KOfpggecRlylkofb-" TargetMode="External"/><Relationship Id="rId386" Type="http://schemas.openxmlformats.org/officeDocument/2006/relationships/hyperlink" Target="https://talan.bank.gov.ua/get-user-certificate/pG1KO8C9XFY1nXxsFEd-" TargetMode="External"/><Relationship Id="rId593" Type="http://schemas.openxmlformats.org/officeDocument/2006/relationships/hyperlink" Target="https://talan.bank.gov.ua/get-user-certificate/y42WYH-2QyWcQRGEK6YW" TargetMode="External"/><Relationship Id="rId607" Type="http://schemas.openxmlformats.org/officeDocument/2006/relationships/hyperlink" Target="https://talan.bank.gov.ua/get-user-certificate/y42WYoejEtF3WQuXw_zu" TargetMode="External"/><Relationship Id="rId814" Type="http://schemas.openxmlformats.org/officeDocument/2006/relationships/hyperlink" Target="https://talan.bank.gov.ua/get-user-certificate/y42WYidEuYoxMAR9IYwZ" TargetMode="External"/><Relationship Id="rId246" Type="http://schemas.openxmlformats.org/officeDocument/2006/relationships/hyperlink" Target="https://talan.bank.gov.ua/get-user-certificate/pG1KOmaxMyXDE4hL71k0" TargetMode="External"/><Relationship Id="rId453" Type="http://schemas.openxmlformats.org/officeDocument/2006/relationships/hyperlink" Target="https://talan.bank.gov.ua/get-user-certificate/pG1KOB6Y55BpMWxU0xGo" TargetMode="External"/><Relationship Id="rId660" Type="http://schemas.openxmlformats.org/officeDocument/2006/relationships/hyperlink" Target="https://talan.bank.gov.ua/get-user-certificate/y42WYIks0QK6yFKDre3h" TargetMode="External"/><Relationship Id="rId898" Type="http://schemas.openxmlformats.org/officeDocument/2006/relationships/hyperlink" Target="https://talan.bank.gov.ua/get-user-certificate/y42WYzu3SK0I1j4IozJH" TargetMode="External"/><Relationship Id="rId1083" Type="http://schemas.openxmlformats.org/officeDocument/2006/relationships/hyperlink" Target="https://talan.bank.gov.ua/get-user-certificate/y42WYL4OsVyryw1sCwck" TargetMode="External"/><Relationship Id="rId106" Type="http://schemas.openxmlformats.org/officeDocument/2006/relationships/hyperlink" Target="https://talan.bank.gov.ua/get-user-certificate/pG1KOvilSQOz5_3qR9Gg" TargetMode="External"/><Relationship Id="rId313" Type="http://schemas.openxmlformats.org/officeDocument/2006/relationships/hyperlink" Target="https://talan.bank.gov.ua/get-user-certificate/pG1KOxJpVo1mcz7E_TJX" TargetMode="External"/><Relationship Id="rId758" Type="http://schemas.openxmlformats.org/officeDocument/2006/relationships/hyperlink" Target="https://talan.bank.gov.ua/get-user-certificate/y42WY4BIEK-gAPf49hrg" TargetMode="External"/><Relationship Id="rId965" Type="http://schemas.openxmlformats.org/officeDocument/2006/relationships/hyperlink" Target="https://talan.bank.gov.ua/get-user-certificate/y42WYNsEXbSPzgnjv6HQ" TargetMode="External"/><Relationship Id="rId10" Type="http://schemas.openxmlformats.org/officeDocument/2006/relationships/hyperlink" Target="https://talan.bank.gov.ua/get-user-certificate/pG1KOz-_fbQatrwGbiff" TargetMode="External"/><Relationship Id="rId94" Type="http://schemas.openxmlformats.org/officeDocument/2006/relationships/hyperlink" Target="https://talan.bank.gov.ua/get-user-certificate/pG1KOmNlRmB0n8lqhREg" TargetMode="External"/><Relationship Id="rId397" Type="http://schemas.openxmlformats.org/officeDocument/2006/relationships/hyperlink" Target="https://talan.bank.gov.ua/get-user-certificate/pG1KOVcWDG9VT0145Wgd" TargetMode="External"/><Relationship Id="rId520" Type="http://schemas.openxmlformats.org/officeDocument/2006/relationships/hyperlink" Target="https://talan.bank.gov.ua/get-user-certificate/pG1KOZEfWcrtizJgnGoy" TargetMode="External"/><Relationship Id="rId618" Type="http://schemas.openxmlformats.org/officeDocument/2006/relationships/hyperlink" Target="https://talan.bank.gov.ua/get-user-certificate/y42WY0JS8z3oXY7jSLS0" TargetMode="External"/><Relationship Id="rId825" Type="http://schemas.openxmlformats.org/officeDocument/2006/relationships/hyperlink" Target="https://talan.bank.gov.ua/get-user-certificate/y42WYiB-B7tULBV2idlN" TargetMode="External"/><Relationship Id="rId257" Type="http://schemas.openxmlformats.org/officeDocument/2006/relationships/hyperlink" Target="https://talan.bank.gov.ua/get-user-certificate/pG1KOc6UkR8k2C6pv_mc" TargetMode="External"/><Relationship Id="rId464" Type="http://schemas.openxmlformats.org/officeDocument/2006/relationships/hyperlink" Target="https://talan.bank.gov.ua/get-user-certificate/pG1KOo2xle6MwfQo09a6" TargetMode="External"/><Relationship Id="rId1010" Type="http://schemas.openxmlformats.org/officeDocument/2006/relationships/hyperlink" Target="https://talan.bank.gov.ua/get-user-certificate/y42WY7cTd0JBPjFui4kf" TargetMode="External"/><Relationship Id="rId1094" Type="http://schemas.openxmlformats.org/officeDocument/2006/relationships/hyperlink" Target="https://talan.bank.gov.ua/get-user-certificate/y42WYRlLgudVHCF-wPkg" TargetMode="External"/><Relationship Id="rId1108" Type="http://schemas.openxmlformats.org/officeDocument/2006/relationships/hyperlink" Target="https://talan.bank.gov.ua/get-user-certificate/p0HvT4ZDcZhm3nu-_idj" TargetMode="External"/><Relationship Id="rId117" Type="http://schemas.openxmlformats.org/officeDocument/2006/relationships/hyperlink" Target="https://talan.bank.gov.ua/get-user-certificate/pG1KOGKpaeVEfOEMsmD1" TargetMode="External"/><Relationship Id="rId671" Type="http://schemas.openxmlformats.org/officeDocument/2006/relationships/hyperlink" Target="https://talan.bank.gov.ua/get-user-certificate/y42WYO5ly6lhJmM5bj-i" TargetMode="External"/><Relationship Id="rId769" Type="http://schemas.openxmlformats.org/officeDocument/2006/relationships/hyperlink" Target="https://talan.bank.gov.ua/get-user-certificate/y42WY8qCu7XTTR3ZFq6Z" TargetMode="External"/><Relationship Id="rId976" Type="http://schemas.openxmlformats.org/officeDocument/2006/relationships/hyperlink" Target="https://talan.bank.gov.ua/get-user-certificate/y42WYklN0jx6xbUAIyWA" TargetMode="External"/><Relationship Id="rId324" Type="http://schemas.openxmlformats.org/officeDocument/2006/relationships/hyperlink" Target="https://talan.bank.gov.ua/get-user-certificate/pG1KO8UK6fx2hu7biHQA" TargetMode="External"/><Relationship Id="rId531" Type="http://schemas.openxmlformats.org/officeDocument/2006/relationships/hyperlink" Target="https://talan.bank.gov.ua/get-user-certificate/pG1KOE4qmiDGOcqDdrAZ" TargetMode="External"/><Relationship Id="rId629" Type="http://schemas.openxmlformats.org/officeDocument/2006/relationships/hyperlink" Target="https://talan.bank.gov.ua/get-user-certificate/y42WYxsQeMYZ84eINoLp" TargetMode="External"/><Relationship Id="rId836" Type="http://schemas.openxmlformats.org/officeDocument/2006/relationships/hyperlink" Target="https://talan.bank.gov.ua/get-user-certificate/y42WY1nVCIxiXkkue7O2" TargetMode="External"/><Relationship Id="rId1021" Type="http://schemas.openxmlformats.org/officeDocument/2006/relationships/hyperlink" Target="https://talan.bank.gov.ua/get-user-certificate/y42WYZ6yaHXSG8QkZPtx" TargetMode="External"/><Relationship Id="rId903" Type="http://schemas.openxmlformats.org/officeDocument/2006/relationships/hyperlink" Target="https://talan.bank.gov.ua/get-user-certificate/y42WYU0pLsssa88Ck6-7" TargetMode="External"/><Relationship Id="rId32" Type="http://schemas.openxmlformats.org/officeDocument/2006/relationships/hyperlink" Target="https://talan.bank.gov.ua/get-user-certificate/pG1KOqeLMlTb8qcdyU7m" TargetMode="External"/><Relationship Id="rId181" Type="http://schemas.openxmlformats.org/officeDocument/2006/relationships/hyperlink" Target="https://talan.bank.gov.ua/get-user-certificate/pG1KOmT2wJBaP_DK2ZUk" TargetMode="External"/><Relationship Id="rId279" Type="http://schemas.openxmlformats.org/officeDocument/2006/relationships/hyperlink" Target="https://talan.bank.gov.ua/get-user-certificate/pG1KOg0Ego8cG_QBnJV7" TargetMode="External"/><Relationship Id="rId486" Type="http://schemas.openxmlformats.org/officeDocument/2006/relationships/hyperlink" Target="https://talan.bank.gov.ua/get-user-certificate/pG1KOQulArkJTgiaLqBB" TargetMode="External"/><Relationship Id="rId693" Type="http://schemas.openxmlformats.org/officeDocument/2006/relationships/hyperlink" Target="https://talan.bank.gov.ua/get-user-certificate/y42WYqb0RNsjsAfQfaw6" TargetMode="External"/><Relationship Id="rId139" Type="http://schemas.openxmlformats.org/officeDocument/2006/relationships/hyperlink" Target="https://talan.bank.gov.ua/get-user-certificate/pG1KOi5lQtrCtCSgdRQh" TargetMode="External"/><Relationship Id="rId346" Type="http://schemas.openxmlformats.org/officeDocument/2006/relationships/hyperlink" Target="https://talan.bank.gov.ua/get-user-certificate/pG1KOICgqUxHlzR1v-R-" TargetMode="External"/><Relationship Id="rId553" Type="http://schemas.openxmlformats.org/officeDocument/2006/relationships/hyperlink" Target="https://talan.bank.gov.ua/get-user-certificate/y42WY_bl4kozJDLc7LhU" TargetMode="External"/><Relationship Id="rId760" Type="http://schemas.openxmlformats.org/officeDocument/2006/relationships/hyperlink" Target="https://talan.bank.gov.ua/get-user-certificate/y42WYBjg6wv2Ri0GKd2o" TargetMode="External"/><Relationship Id="rId998" Type="http://schemas.openxmlformats.org/officeDocument/2006/relationships/hyperlink" Target="https://talan.bank.gov.ua/get-user-certificate/y42WYgIru3B0OQKfF-XI" TargetMode="External"/><Relationship Id="rId206" Type="http://schemas.openxmlformats.org/officeDocument/2006/relationships/hyperlink" Target="https://talan.bank.gov.ua/get-user-certificate/pG1KO6gnM9MEfO9y4bX8" TargetMode="External"/><Relationship Id="rId413" Type="http://schemas.openxmlformats.org/officeDocument/2006/relationships/hyperlink" Target="https://talan.bank.gov.ua/get-user-certificate/pG1KOec7jAwO_lckrmXo" TargetMode="External"/><Relationship Id="rId858" Type="http://schemas.openxmlformats.org/officeDocument/2006/relationships/hyperlink" Target="https://talan.bank.gov.ua/get-user-certificate/y42WYSOQKIgn5WeHxkHB" TargetMode="External"/><Relationship Id="rId1043" Type="http://schemas.openxmlformats.org/officeDocument/2006/relationships/hyperlink" Target="https://talan.bank.gov.ua/get-user-certificate/y42WYAYpIpZdkiV5-rbH" TargetMode="External"/><Relationship Id="rId620" Type="http://schemas.openxmlformats.org/officeDocument/2006/relationships/hyperlink" Target="https://talan.bank.gov.ua/get-user-certificate/y42WY7k1v-0cRpsCPMHr" TargetMode="External"/><Relationship Id="rId718" Type="http://schemas.openxmlformats.org/officeDocument/2006/relationships/hyperlink" Target="https://talan.bank.gov.ua/get-user-certificate/y42WYw94gLMeFRnz6dVK" TargetMode="External"/><Relationship Id="rId925" Type="http://schemas.openxmlformats.org/officeDocument/2006/relationships/hyperlink" Target="https://talan.bank.gov.ua/get-user-certificate/y42WYU3ZrS4vyfu-pGcR" TargetMode="External"/><Relationship Id="rId1110" Type="http://schemas.openxmlformats.org/officeDocument/2006/relationships/hyperlink" Target="https://talan.bank.gov.ua/get-user-certificate/CwZ_zQtf341JSK8Y_dJT" TargetMode="External"/><Relationship Id="rId54" Type="http://schemas.openxmlformats.org/officeDocument/2006/relationships/hyperlink" Target="https://talan.bank.gov.ua/get-user-certificate/pG1KO2BEZ48KM8w4r6-P" TargetMode="External"/><Relationship Id="rId270" Type="http://schemas.openxmlformats.org/officeDocument/2006/relationships/hyperlink" Target="https://talan.bank.gov.ua/get-user-certificate/pG1KOjA1K0m6BVmw7jEM" TargetMode="External"/><Relationship Id="rId130" Type="http://schemas.openxmlformats.org/officeDocument/2006/relationships/hyperlink" Target="https://talan.bank.gov.ua/get-user-certificate/pG1KOytHYpZwnKygtMjR" TargetMode="External"/><Relationship Id="rId368" Type="http://schemas.openxmlformats.org/officeDocument/2006/relationships/hyperlink" Target="https://talan.bank.gov.ua/get-user-certificate/pG1KO1UgapF0txFtTpbD" TargetMode="External"/><Relationship Id="rId575" Type="http://schemas.openxmlformats.org/officeDocument/2006/relationships/hyperlink" Target="https://talan.bank.gov.ua/get-user-certificate/y42WYOnkziII8iAaJDwP" TargetMode="External"/><Relationship Id="rId782" Type="http://schemas.openxmlformats.org/officeDocument/2006/relationships/hyperlink" Target="https://talan.bank.gov.ua/get-user-certificate/y42WYJe0kdib5O0JQdMr" TargetMode="External"/><Relationship Id="rId228" Type="http://schemas.openxmlformats.org/officeDocument/2006/relationships/hyperlink" Target="https://talan.bank.gov.ua/get-user-certificate/pG1KOBiRI-GzX-3Rer7f" TargetMode="External"/><Relationship Id="rId435" Type="http://schemas.openxmlformats.org/officeDocument/2006/relationships/hyperlink" Target="https://talan.bank.gov.ua/get-user-certificate/pG1KOSO0jSnh6w_VfaNB" TargetMode="External"/><Relationship Id="rId642" Type="http://schemas.openxmlformats.org/officeDocument/2006/relationships/hyperlink" Target="https://talan.bank.gov.ua/get-user-certificate/y42WY5zSFzvoTmwiMXtO" TargetMode="External"/><Relationship Id="rId1065" Type="http://schemas.openxmlformats.org/officeDocument/2006/relationships/hyperlink" Target="https://talan.bank.gov.ua/get-user-certificate/y42WYOPgzp-Ek0zGIXvF" TargetMode="External"/><Relationship Id="rId502" Type="http://schemas.openxmlformats.org/officeDocument/2006/relationships/hyperlink" Target="https://talan.bank.gov.ua/get-user-certificate/pG1KOdc_-OUeh7Hsr5OP" TargetMode="External"/><Relationship Id="rId947" Type="http://schemas.openxmlformats.org/officeDocument/2006/relationships/hyperlink" Target="https://talan.bank.gov.ua/get-user-certificate/y42WY05ZfzVEKy1V4Oz6" TargetMode="External"/><Relationship Id="rId76" Type="http://schemas.openxmlformats.org/officeDocument/2006/relationships/hyperlink" Target="https://talan.bank.gov.ua/get-user-certificate/pG1KOd5ocUSkbaiiEjQH" TargetMode="External"/><Relationship Id="rId807" Type="http://schemas.openxmlformats.org/officeDocument/2006/relationships/hyperlink" Target="https://talan.bank.gov.ua/get-user-certificate/y42WYtqwHwSP-JiC4KNV" TargetMode="External"/><Relationship Id="rId292" Type="http://schemas.openxmlformats.org/officeDocument/2006/relationships/hyperlink" Target="https://talan.bank.gov.ua/get-user-certificate/pG1KOYfaDJyY6yS6MIhV" TargetMode="External"/><Relationship Id="rId597" Type="http://schemas.openxmlformats.org/officeDocument/2006/relationships/hyperlink" Target="https://talan.bank.gov.ua/get-user-certificate/y42WYTys9kV5RDIrkk3F" TargetMode="External"/><Relationship Id="rId152" Type="http://schemas.openxmlformats.org/officeDocument/2006/relationships/hyperlink" Target="https://talan.bank.gov.ua/get-user-certificate/pG1KO6YnVXjaIBEUnoe2" TargetMode="External"/><Relationship Id="rId457" Type="http://schemas.openxmlformats.org/officeDocument/2006/relationships/hyperlink" Target="https://talan.bank.gov.ua/get-user-certificate/pG1KOqQoe2n8UqLPDr1X" TargetMode="External"/><Relationship Id="rId1087" Type="http://schemas.openxmlformats.org/officeDocument/2006/relationships/hyperlink" Target="https://talan.bank.gov.ua/get-user-certificate/y42WYVj2GX5UnWRgLDF-" TargetMode="External"/><Relationship Id="rId664" Type="http://schemas.openxmlformats.org/officeDocument/2006/relationships/hyperlink" Target="https://talan.bank.gov.ua/get-user-certificate/y42WY4udJz3JFvCg3qBW" TargetMode="External"/><Relationship Id="rId871" Type="http://schemas.openxmlformats.org/officeDocument/2006/relationships/hyperlink" Target="https://talan.bank.gov.ua/get-user-certificate/y42WYJyC-40pT1sFa2Oh" TargetMode="External"/><Relationship Id="rId969" Type="http://schemas.openxmlformats.org/officeDocument/2006/relationships/hyperlink" Target="https://talan.bank.gov.ua/get-user-certificate/y42WYC_c8RFom4JnKXJ2" TargetMode="External"/><Relationship Id="rId317" Type="http://schemas.openxmlformats.org/officeDocument/2006/relationships/hyperlink" Target="https://talan.bank.gov.ua/get-user-certificate/pG1KOyTGL6Jo2m49lSvU" TargetMode="External"/><Relationship Id="rId524" Type="http://schemas.openxmlformats.org/officeDocument/2006/relationships/hyperlink" Target="https://talan.bank.gov.ua/get-user-certificate/pG1KOB6CcNrwUKH5_N_u" TargetMode="External"/><Relationship Id="rId731" Type="http://schemas.openxmlformats.org/officeDocument/2006/relationships/hyperlink" Target="https://talan.bank.gov.ua/get-user-certificate/y42WYQcb2oUd_zlQBzn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7"/>
  <sheetViews>
    <sheetView tabSelected="1" topLeftCell="A1091" workbookViewId="0">
      <selection activeCell="G1112" sqref="G1112"/>
    </sheetView>
  </sheetViews>
  <sheetFormatPr defaultRowHeight="14.4" x14ac:dyDescent="0.3"/>
  <cols>
    <col min="2" max="2" width="39" customWidth="1"/>
    <col min="3" max="3" width="27.109375" customWidth="1"/>
  </cols>
  <sheetData>
    <row r="1" spans="1:3" x14ac:dyDescent="0.3">
      <c r="A1" s="1" t="s">
        <v>532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HYPERLINK("https://talan.bank.gov.ua/get-user-certificate/pG1KOrxOENmyrK9-bNxg","Завантажити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HYPERLINK("https://talan.bank.gov.ua/get-user-certificate/pG1KOR-V53UPRNViUAx8","Завантажити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HYPERLINK("https://talan.bank.gov.ua/get-user-certificate/pG1KO8NlaZXY54cbe4aI","Завантажити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HYPERLINK("https://talan.bank.gov.ua/get-user-certificate/pG1KOgMa8umAwzmOC1B0","Завантажити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HYPERLINK("https://talan.bank.gov.ua/get-user-certificate/pG1KO41KcS9S--U30gdO","Завантажити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HYPERLINK("https://talan.bank.gov.ua/get-user-certificate/pG1KOw74DFDpIam_V3AL","Завантажити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HYPERLINK("https://talan.bank.gov.ua/get-user-certificate/pG1KOsnc2xb33f6iuf1j","Завантажити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HYPERLINK("https://talan.bank.gov.ua/get-user-certificate/pG1KO3Tarr1uZlo0lnem","Завантажити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HYPERLINK("https://talan.bank.gov.ua/get-user-certificate/pG1KO6n-askPQF42idhy","Завантажити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HYPERLINK("https://talan.bank.gov.ua/get-user-certificate/pG1KOz-_fbQatrwGbiff","Завантажити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HYPERLINK("https://talan.bank.gov.ua/get-user-certificate/pG1KOP5j6U4cKOTaj4_K","Завантажити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HYPERLINK("https://talan.bank.gov.ua/get-user-certificate/pG1KOL2PjRrEMGOhDi4U","Завантажити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HYPERLINK("https://talan.bank.gov.ua/get-user-certificate/pG1KOPonsd9badUarsRv","Завантажити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HYPERLINK("https://talan.bank.gov.ua/get-user-certificate/pG1KOt70fIKSh9nvpe_I","Завантажити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HYPERLINK("https://talan.bank.gov.ua/get-user-certificate/pG1KOHLB4cwPtZtOhYSo","Завантажити сертифікат")</f>
        <v>Завантажити сертифікат</v>
      </c>
    </row>
    <row r="17" spans="1:3" x14ac:dyDescent="0.3">
      <c r="A17">
        <v>16</v>
      </c>
      <c r="B17" t="s">
        <v>17</v>
      </c>
      <c r="C17" t="str">
        <f>HYPERLINK("https://talan.bank.gov.ua/get-user-certificate/pG1KOzjJ7xdd0fb05CTY","Завантажити сертифікат")</f>
        <v>Завантажити сертифікат</v>
      </c>
    </row>
    <row r="18" spans="1:3" x14ac:dyDescent="0.3">
      <c r="A18">
        <v>17</v>
      </c>
      <c r="B18" t="s">
        <v>18</v>
      </c>
      <c r="C18" t="str">
        <f>HYPERLINK("https://talan.bank.gov.ua/get-user-certificate/pG1KOo0tHuqrkhN-Hyv8","Завантажити сертифікат")</f>
        <v>Завантажити сертифікат</v>
      </c>
    </row>
    <row r="19" spans="1:3" x14ac:dyDescent="0.3">
      <c r="A19">
        <v>18</v>
      </c>
      <c r="B19" t="s">
        <v>19</v>
      </c>
      <c r="C19" t="str">
        <f>HYPERLINK("https://talan.bank.gov.ua/get-user-certificate/pG1KOFrsBxyU5z57p0aB","Завантажити сертифікат")</f>
        <v>Завантажити сертифікат</v>
      </c>
    </row>
    <row r="20" spans="1:3" x14ac:dyDescent="0.3">
      <c r="A20">
        <v>19</v>
      </c>
      <c r="B20" t="s">
        <v>20</v>
      </c>
      <c r="C20" t="str">
        <f>HYPERLINK("https://talan.bank.gov.ua/get-user-certificate/pG1KOxJKp_TyNY6Cc1sm","Завантажити сертифікат")</f>
        <v>Завантажити сертифікат</v>
      </c>
    </row>
    <row r="21" spans="1:3" x14ac:dyDescent="0.3">
      <c r="A21">
        <v>20</v>
      </c>
      <c r="B21" t="s">
        <v>21</v>
      </c>
      <c r="C21" t="str">
        <f>HYPERLINK("https://talan.bank.gov.ua/get-user-certificate/pG1KONElJwnZh5I_tHZz","Завантажити сертифікат")</f>
        <v>Завантажити сертифікат</v>
      </c>
    </row>
    <row r="22" spans="1:3" x14ac:dyDescent="0.3">
      <c r="A22">
        <v>21</v>
      </c>
      <c r="B22" t="s">
        <v>22</v>
      </c>
      <c r="C22" t="str">
        <f>HYPERLINK("https://talan.bank.gov.ua/get-user-certificate/pG1KONFHycPB1pNFx3Tb","Завантажити сертифікат")</f>
        <v>Завантажити сертифікат</v>
      </c>
    </row>
    <row r="23" spans="1:3" x14ac:dyDescent="0.3">
      <c r="A23">
        <v>22</v>
      </c>
      <c r="B23" t="s">
        <v>23</v>
      </c>
      <c r="C23" t="str">
        <f>HYPERLINK("https://talan.bank.gov.ua/get-user-certificate/pG1KOMnysLajXzg43SrW","Завантажити сертифікат")</f>
        <v>Завантажити сертифікат</v>
      </c>
    </row>
    <row r="24" spans="1:3" x14ac:dyDescent="0.3">
      <c r="A24">
        <v>23</v>
      </c>
      <c r="B24" t="s">
        <v>24</v>
      </c>
      <c r="C24" t="str">
        <f>HYPERLINK("https://talan.bank.gov.ua/get-user-certificate/pG1KO76o1OBsjESNLA9D","Завантажити сертифікат")</f>
        <v>Завантажити сертифікат</v>
      </c>
    </row>
    <row r="25" spans="1:3" x14ac:dyDescent="0.3">
      <c r="A25">
        <v>24</v>
      </c>
      <c r="B25" t="s">
        <v>25</v>
      </c>
      <c r="C25" t="str">
        <f>HYPERLINK("https://talan.bank.gov.ua/get-user-certificate/pG1KOofVcb1O8QJSgpSV","Завантажити сертифікат")</f>
        <v>Завантажити сертифікат</v>
      </c>
    </row>
    <row r="26" spans="1:3" x14ac:dyDescent="0.3">
      <c r="A26">
        <v>25</v>
      </c>
      <c r="B26" t="s">
        <v>26</v>
      </c>
      <c r="C26" t="str">
        <f>HYPERLINK("https://talan.bank.gov.ua/get-user-certificate/pG1KOM_-zWe3fgVpSmaG","Завантажити сертифікат")</f>
        <v>Завантажити сертифікат</v>
      </c>
    </row>
    <row r="27" spans="1:3" x14ac:dyDescent="0.3">
      <c r="A27">
        <v>26</v>
      </c>
      <c r="B27" t="s">
        <v>27</v>
      </c>
      <c r="C27" t="str">
        <f>HYPERLINK("https://talan.bank.gov.ua/get-user-certificate/pG1KODaQaP8kO635EZJh","Завантажити сертифікат")</f>
        <v>Завантажити сертифікат</v>
      </c>
    </row>
    <row r="28" spans="1:3" x14ac:dyDescent="0.3">
      <c r="A28">
        <v>27</v>
      </c>
      <c r="B28" t="s">
        <v>28</v>
      </c>
      <c r="C28" t="str">
        <f>HYPERLINK("https://talan.bank.gov.ua/get-user-certificate/pG1KOk_qr9yvrk4Q6uLA","Завантажити сертифікат")</f>
        <v>Завантажити сертифікат</v>
      </c>
    </row>
    <row r="29" spans="1:3" x14ac:dyDescent="0.3">
      <c r="A29">
        <v>28</v>
      </c>
      <c r="B29" t="s">
        <v>29</v>
      </c>
      <c r="C29" t="str">
        <f>HYPERLINK("https://talan.bank.gov.ua/get-user-certificate/pG1KO-95w15OekCC1KxI","Завантажити сертифікат")</f>
        <v>Завантажити сертифікат</v>
      </c>
    </row>
    <row r="30" spans="1:3" x14ac:dyDescent="0.3">
      <c r="A30">
        <v>29</v>
      </c>
      <c r="B30" t="s">
        <v>30</v>
      </c>
      <c r="C30" t="str">
        <f>HYPERLINK("https://talan.bank.gov.ua/get-user-certificate/pG1KOuLE-EwKsiieDc3p","Завантажити сертифікат")</f>
        <v>Завантажити сертифікат</v>
      </c>
    </row>
    <row r="31" spans="1:3" x14ac:dyDescent="0.3">
      <c r="A31">
        <v>30</v>
      </c>
      <c r="B31" t="s">
        <v>31</v>
      </c>
      <c r="C31" t="str">
        <f>HYPERLINK("https://talan.bank.gov.ua/get-user-certificate/pG1KOBV0W9UCmR2YgU62","Завантажити сертифікат")</f>
        <v>Завантажити сертифікат</v>
      </c>
    </row>
    <row r="32" spans="1:3" x14ac:dyDescent="0.3">
      <c r="A32">
        <v>31</v>
      </c>
      <c r="B32" t="s">
        <v>32</v>
      </c>
      <c r="C32" t="str">
        <f>HYPERLINK("https://talan.bank.gov.ua/get-user-certificate/pG1KOOqGBbZuJfRUzLot","Завантажити сертифікат")</f>
        <v>Завантажити сертифікат</v>
      </c>
    </row>
    <row r="33" spans="1:3" x14ac:dyDescent="0.3">
      <c r="A33">
        <v>32</v>
      </c>
      <c r="B33" t="s">
        <v>33</v>
      </c>
      <c r="C33" t="str">
        <f>HYPERLINK("https://talan.bank.gov.ua/get-user-certificate/pG1KOqeLMlTb8qcdyU7m","Завантажити сертифікат")</f>
        <v>Завантажити сертифікат</v>
      </c>
    </row>
    <row r="34" spans="1:3" x14ac:dyDescent="0.3">
      <c r="A34">
        <v>33</v>
      </c>
      <c r="B34" t="s">
        <v>34</v>
      </c>
      <c r="C34" t="str">
        <f>HYPERLINK("https://talan.bank.gov.ua/get-user-certificate/pG1KOhd3CsU_llsl9H6W","Завантажити сертифікат")</f>
        <v>Завантажити сертифікат</v>
      </c>
    </row>
    <row r="35" spans="1:3" x14ac:dyDescent="0.3">
      <c r="A35">
        <v>34</v>
      </c>
      <c r="B35" t="s">
        <v>35</v>
      </c>
      <c r="C35" t="str">
        <f>HYPERLINK("https://talan.bank.gov.ua/get-user-certificate/pG1KOkvucvrO0qvHLyTG","Завантажити сертифікат")</f>
        <v>Завантажити сертифікат</v>
      </c>
    </row>
    <row r="36" spans="1:3" x14ac:dyDescent="0.3">
      <c r="A36">
        <v>35</v>
      </c>
      <c r="B36" t="s">
        <v>36</v>
      </c>
      <c r="C36" t="str">
        <f>HYPERLINK("https://talan.bank.gov.ua/get-user-certificate/pG1KOAGLoqJZYJFE5vxj","Завантажити сертифікат")</f>
        <v>Завантажити сертифікат</v>
      </c>
    </row>
    <row r="37" spans="1:3" x14ac:dyDescent="0.3">
      <c r="A37">
        <v>36</v>
      </c>
      <c r="B37" t="s">
        <v>37</v>
      </c>
      <c r="C37" t="str">
        <f>HYPERLINK("https://talan.bank.gov.ua/get-user-certificate/pG1KOD10Y0B9W56ckPhs","Завантажити сертифікат")</f>
        <v>Завантажити сертифікат</v>
      </c>
    </row>
    <row r="38" spans="1:3" x14ac:dyDescent="0.3">
      <c r="A38">
        <v>37</v>
      </c>
      <c r="B38" t="s">
        <v>38</v>
      </c>
      <c r="C38" t="str">
        <f>HYPERLINK("https://talan.bank.gov.ua/get-user-certificate/pG1KOfhbTLiO-MILKwLj","Завантажити сертифікат")</f>
        <v>Завантажити сертифікат</v>
      </c>
    </row>
    <row r="39" spans="1:3" x14ac:dyDescent="0.3">
      <c r="A39">
        <v>38</v>
      </c>
      <c r="B39" t="s">
        <v>39</v>
      </c>
      <c r="C39" t="str">
        <f>HYPERLINK("https://talan.bank.gov.ua/get-user-certificate/pG1KOQZTzLphfpAvvQuU","Завантажити сертифікат")</f>
        <v>Завантажити сертифікат</v>
      </c>
    </row>
    <row r="40" spans="1:3" x14ac:dyDescent="0.3">
      <c r="A40">
        <v>39</v>
      </c>
      <c r="B40" t="s">
        <v>40</v>
      </c>
      <c r="C40" t="str">
        <f>HYPERLINK("https://talan.bank.gov.ua/get-user-certificate/pG1KOa2OTjaLXWQwwZ06","Завантажити сертифікат")</f>
        <v>Завантажити сертифікат</v>
      </c>
    </row>
    <row r="41" spans="1:3" x14ac:dyDescent="0.3">
      <c r="A41">
        <v>40</v>
      </c>
      <c r="B41" t="s">
        <v>41</v>
      </c>
      <c r="C41" t="str">
        <f>HYPERLINK("https://talan.bank.gov.ua/get-user-certificate/pG1KOPwb7aO5WUGlwfbk","Завантажити сертифікат")</f>
        <v>Завантажити сертифікат</v>
      </c>
    </row>
    <row r="42" spans="1:3" x14ac:dyDescent="0.3">
      <c r="A42">
        <v>41</v>
      </c>
      <c r="B42" t="s">
        <v>42</v>
      </c>
      <c r="C42" t="str">
        <f>HYPERLINK("https://talan.bank.gov.ua/get-user-certificate/pG1KOLJE0fCozegNSJlO","Завантажити сертифікат")</f>
        <v>Завантажити сертифікат</v>
      </c>
    </row>
    <row r="43" spans="1:3" x14ac:dyDescent="0.3">
      <c r="A43">
        <v>42</v>
      </c>
      <c r="B43" t="s">
        <v>43</v>
      </c>
      <c r="C43" t="str">
        <f>HYPERLINK("https://talan.bank.gov.ua/get-user-certificate/pG1KO-J-taKtdHUZMJLk","Завантажити сертифікат")</f>
        <v>Завантажити сертифікат</v>
      </c>
    </row>
    <row r="44" spans="1:3" x14ac:dyDescent="0.3">
      <c r="A44">
        <v>43</v>
      </c>
      <c r="B44" t="s">
        <v>44</v>
      </c>
      <c r="C44" t="str">
        <f>HYPERLINK("https://talan.bank.gov.ua/get-user-certificate/pG1KOyJ9MTXoz5gqaMQa","Завантажити сертифікат")</f>
        <v>Завантажити сертифікат</v>
      </c>
    </row>
    <row r="45" spans="1:3" x14ac:dyDescent="0.3">
      <c r="A45">
        <v>44</v>
      </c>
      <c r="B45" t="s">
        <v>45</v>
      </c>
      <c r="C45" t="str">
        <f>HYPERLINK("https://talan.bank.gov.ua/get-user-certificate/pG1KO3nTFcN00da02-GL","Завантажити сертифікат")</f>
        <v>Завантажити сертифікат</v>
      </c>
    </row>
    <row r="46" spans="1:3" x14ac:dyDescent="0.3">
      <c r="A46">
        <v>45</v>
      </c>
      <c r="B46" t="s">
        <v>46</v>
      </c>
      <c r="C46" t="str">
        <f>HYPERLINK("https://talan.bank.gov.ua/get-user-certificate/pG1KOfP-yo1NB80fo_XF","Завантажити сертифікат")</f>
        <v>Завантажити сертифікат</v>
      </c>
    </row>
    <row r="47" spans="1:3" x14ac:dyDescent="0.3">
      <c r="A47">
        <v>46</v>
      </c>
      <c r="B47" t="s">
        <v>47</v>
      </c>
      <c r="C47" t="str">
        <f>HYPERLINK("https://talan.bank.gov.ua/get-user-certificate/pG1KO_yL0yWTjJgLGwZk","Завантажити сертифікат")</f>
        <v>Завантажити сертифікат</v>
      </c>
    </row>
    <row r="48" spans="1:3" x14ac:dyDescent="0.3">
      <c r="A48">
        <v>47</v>
      </c>
      <c r="B48" t="s">
        <v>48</v>
      </c>
      <c r="C48" t="str">
        <f>HYPERLINK("https://talan.bank.gov.ua/get-user-certificate/pG1KO_m8GEJFZLXVK4DJ","Завантажити сертифікат")</f>
        <v>Завантажити сертифікат</v>
      </c>
    </row>
    <row r="49" spans="1:3" x14ac:dyDescent="0.3">
      <c r="A49">
        <v>48</v>
      </c>
      <c r="B49" t="s">
        <v>49</v>
      </c>
      <c r="C49" t="str">
        <f>HYPERLINK("https://talan.bank.gov.ua/get-user-certificate/pG1KOm-jzgYEf6WbYEi1","Завантажити сертифікат")</f>
        <v>Завантажити сертифікат</v>
      </c>
    </row>
    <row r="50" spans="1:3" x14ac:dyDescent="0.3">
      <c r="A50">
        <v>49</v>
      </c>
      <c r="B50" t="s">
        <v>50</v>
      </c>
      <c r="C50" t="str">
        <f>HYPERLINK("https://talan.bank.gov.ua/get-user-certificate/pG1KOQxKojtZXCcfPz9Z","Завантажити сертифікат")</f>
        <v>Завантажити сертифікат</v>
      </c>
    </row>
    <row r="51" spans="1:3" x14ac:dyDescent="0.3">
      <c r="A51">
        <v>50</v>
      </c>
      <c r="B51" t="s">
        <v>51</v>
      </c>
      <c r="C51" t="str">
        <f>HYPERLINK("https://talan.bank.gov.ua/get-user-certificate/pG1KOcmU9nuq7-T1q4N5","Завантажити сертифікат")</f>
        <v>Завантажити сертифікат</v>
      </c>
    </row>
    <row r="52" spans="1:3" x14ac:dyDescent="0.3">
      <c r="A52">
        <v>51</v>
      </c>
      <c r="B52" t="s">
        <v>52</v>
      </c>
      <c r="C52" t="str">
        <f>HYPERLINK("https://talan.bank.gov.ua/get-user-certificate/pG1KOOf0J6llAFpcb3Q_","Завантажити сертифікат")</f>
        <v>Завантажити сертифікат</v>
      </c>
    </row>
    <row r="53" spans="1:3" x14ac:dyDescent="0.3">
      <c r="A53">
        <v>52</v>
      </c>
      <c r="B53" t="s">
        <v>53</v>
      </c>
      <c r="C53" t="str">
        <f>HYPERLINK("https://talan.bank.gov.ua/get-user-certificate/pG1KOAaX1HUP7oy6aa91","Завантажити сертифікат")</f>
        <v>Завантажити сертифікат</v>
      </c>
    </row>
    <row r="54" spans="1:3" x14ac:dyDescent="0.3">
      <c r="A54">
        <v>53</v>
      </c>
      <c r="B54" t="s">
        <v>54</v>
      </c>
      <c r="C54" t="str">
        <f>HYPERLINK("https://talan.bank.gov.ua/get-user-certificate/pG1KOBatTIcVMdQius2J","Завантажити сертифікат")</f>
        <v>Завантажити сертифікат</v>
      </c>
    </row>
    <row r="55" spans="1:3" x14ac:dyDescent="0.3">
      <c r="A55">
        <v>54</v>
      </c>
      <c r="B55" t="s">
        <v>55</v>
      </c>
      <c r="C55" t="str">
        <f>HYPERLINK("https://talan.bank.gov.ua/get-user-certificate/pG1KO2BEZ48KM8w4r6-P","Завантажити сертифікат")</f>
        <v>Завантажити сертифікат</v>
      </c>
    </row>
    <row r="56" spans="1:3" x14ac:dyDescent="0.3">
      <c r="A56">
        <v>55</v>
      </c>
      <c r="B56" t="s">
        <v>56</v>
      </c>
      <c r="C56" t="str">
        <f>HYPERLINK("https://talan.bank.gov.ua/get-user-certificate/pG1KOPMX_cx3pI_0n9p_","Завантажити сертифікат")</f>
        <v>Завантажити сертифікат</v>
      </c>
    </row>
    <row r="57" spans="1:3" x14ac:dyDescent="0.3">
      <c r="A57">
        <v>56</v>
      </c>
      <c r="B57" t="s">
        <v>57</v>
      </c>
      <c r="C57" t="str">
        <f>HYPERLINK("https://talan.bank.gov.ua/get-user-certificate/pG1KO9mJQSeqqe4ysWhq","Завантажити сертифікат")</f>
        <v>Завантажити сертифікат</v>
      </c>
    </row>
    <row r="58" spans="1:3" x14ac:dyDescent="0.3">
      <c r="A58">
        <v>57</v>
      </c>
      <c r="B58" t="s">
        <v>58</v>
      </c>
      <c r="C58" t="str">
        <f>HYPERLINK("https://talan.bank.gov.ua/get-user-certificate/pG1KO7MCDDNWCZn5YQ1i","Завантажити сертифікат")</f>
        <v>Завантажити сертифікат</v>
      </c>
    </row>
    <row r="59" spans="1:3" x14ac:dyDescent="0.3">
      <c r="A59">
        <v>58</v>
      </c>
      <c r="B59" t="s">
        <v>59</v>
      </c>
      <c r="C59" t="str">
        <f>HYPERLINK("https://talan.bank.gov.ua/get-user-certificate/pG1KOhUwqe4lmTviFoX1","Завантажити сертифікат")</f>
        <v>Завантажити сертифікат</v>
      </c>
    </row>
    <row r="60" spans="1:3" x14ac:dyDescent="0.3">
      <c r="A60">
        <v>59</v>
      </c>
      <c r="B60" t="s">
        <v>60</v>
      </c>
      <c r="C60" t="str">
        <f>HYPERLINK("https://talan.bank.gov.ua/get-user-certificate/pG1KO8qMOHNxBVuayb_8","Завантажити сертифікат")</f>
        <v>Завантажити сертифікат</v>
      </c>
    </row>
    <row r="61" spans="1:3" x14ac:dyDescent="0.3">
      <c r="A61">
        <v>60</v>
      </c>
      <c r="B61" t="s">
        <v>61</v>
      </c>
      <c r="C61" t="str">
        <f>HYPERLINK("https://talan.bank.gov.ua/get-user-certificate/pG1KOXFB9DoQsGduam4G","Завантажити сертифікат")</f>
        <v>Завантажити сертифікат</v>
      </c>
    </row>
    <row r="62" spans="1:3" x14ac:dyDescent="0.3">
      <c r="A62">
        <v>61</v>
      </c>
      <c r="B62" t="s">
        <v>62</v>
      </c>
      <c r="C62" t="str">
        <f>HYPERLINK("https://talan.bank.gov.ua/get-user-certificate/pG1KOCQ2FF3Noc6KQu0o","Завантажити сертифікат")</f>
        <v>Завантажити сертифікат</v>
      </c>
    </row>
    <row r="63" spans="1:3" x14ac:dyDescent="0.3">
      <c r="A63">
        <v>62</v>
      </c>
      <c r="B63" t="s">
        <v>63</v>
      </c>
      <c r="C63" t="str">
        <f>HYPERLINK("https://talan.bank.gov.ua/get-user-certificate/pG1KO7h6ql0IWM9o9PLt","Завантажити сертифікат")</f>
        <v>Завантажити сертифікат</v>
      </c>
    </row>
    <row r="64" spans="1:3" x14ac:dyDescent="0.3">
      <c r="A64">
        <v>63</v>
      </c>
      <c r="B64" t="s">
        <v>64</v>
      </c>
      <c r="C64" t="str">
        <f>HYPERLINK("https://talan.bank.gov.ua/get-user-certificate/pG1KODFq_usSLbqsPPxz","Завантажити сертифікат")</f>
        <v>Завантажити сертифікат</v>
      </c>
    </row>
    <row r="65" spans="1:3" x14ac:dyDescent="0.3">
      <c r="A65">
        <v>64</v>
      </c>
      <c r="B65" t="s">
        <v>65</v>
      </c>
      <c r="C65" t="str">
        <f>HYPERLINK("https://talan.bank.gov.ua/get-user-certificate/pG1KOT_6uybz745iZAqu","Завантажити сертифікат")</f>
        <v>Завантажити сертифікат</v>
      </c>
    </row>
    <row r="66" spans="1:3" x14ac:dyDescent="0.3">
      <c r="A66">
        <v>65</v>
      </c>
      <c r="B66" t="s">
        <v>66</v>
      </c>
      <c r="C66" t="str">
        <f>HYPERLINK("https://talan.bank.gov.ua/get-user-certificate/pG1KOKUSiZc_ZcR2bA9i","Завантажити сертифікат")</f>
        <v>Завантажити сертифікат</v>
      </c>
    </row>
    <row r="67" spans="1:3" x14ac:dyDescent="0.3">
      <c r="A67">
        <v>66</v>
      </c>
      <c r="B67" t="s">
        <v>67</v>
      </c>
      <c r="C67" t="str">
        <f>HYPERLINK("https://talan.bank.gov.ua/get-user-certificate/pG1KOMGIy6xQMTl5P_WS","Завантажити сертифікат")</f>
        <v>Завантажити сертифікат</v>
      </c>
    </row>
    <row r="68" spans="1:3" x14ac:dyDescent="0.3">
      <c r="A68">
        <v>67</v>
      </c>
      <c r="B68" t="s">
        <v>68</v>
      </c>
      <c r="C68" t="str">
        <f>HYPERLINK("https://talan.bank.gov.ua/get-user-certificate/pG1KOEXW8fqewo4K4JsU","Завантажити сертифікат")</f>
        <v>Завантажити сертифікат</v>
      </c>
    </row>
    <row r="69" spans="1:3" x14ac:dyDescent="0.3">
      <c r="A69">
        <v>68</v>
      </c>
      <c r="B69" t="s">
        <v>69</v>
      </c>
      <c r="C69" t="str">
        <f>HYPERLINK("https://talan.bank.gov.ua/get-user-certificate/pG1KOQ3C1OQZX1sFDHBe","Завантажити сертифікат")</f>
        <v>Завантажити сертифікат</v>
      </c>
    </row>
    <row r="70" spans="1:3" x14ac:dyDescent="0.3">
      <c r="A70">
        <v>69</v>
      </c>
      <c r="B70" t="s">
        <v>70</v>
      </c>
      <c r="C70" t="str">
        <f>HYPERLINK("https://talan.bank.gov.ua/get-user-certificate/pG1KOju_AjOwV32PKlYB","Завантажити сертифікат")</f>
        <v>Завантажити сертифікат</v>
      </c>
    </row>
    <row r="71" spans="1:3" x14ac:dyDescent="0.3">
      <c r="A71">
        <v>70</v>
      </c>
      <c r="B71" t="s">
        <v>71</v>
      </c>
      <c r="C71" t="str">
        <f>HYPERLINK("https://talan.bank.gov.ua/get-user-certificate/pG1KOAOltt_FNxk6ZxSQ","Завантажити сертифікат")</f>
        <v>Завантажити сертифікат</v>
      </c>
    </row>
    <row r="72" spans="1:3" x14ac:dyDescent="0.3">
      <c r="A72">
        <v>71</v>
      </c>
      <c r="B72" t="s">
        <v>72</v>
      </c>
      <c r="C72" t="str">
        <f>HYPERLINK("https://talan.bank.gov.ua/get-user-certificate/pG1KOd2YQp-2GMQBppmu","Завантажити сертифікат")</f>
        <v>Завантажити сертифікат</v>
      </c>
    </row>
    <row r="73" spans="1:3" x14ac:dyDescent="0.3">
      <c r="A73">
        <v>72</v>
      </c>
      <c r="B73" t="s">
        <v>73</v>
      </c>
      <c r="C73" t="str">
        <f>HYPERLINK("https://talan.bank.gov.ua/get-user-certificate/pG1KOMVB7lv9y-shpVo5","Завантажити сертифікат")</f>
        <v>Завантажити сертифікат</v>
      </c>
    </row>
    <row r="74" spans="1:3" x14ac:dyDescent="0.3">
      <c r="A74">
        <v>73</v>
      </c>
      <c r="B74" t="s">
        <v>74</v>
      </c>
      <c r="C74" t="str">
        <f>HYPERLINK("https://talan.bank.gov.ua/get-user-certificate/pG1KO3rI_vaGqtOfBnOW","Завантажити сертифікат")</f>
        <v>Завантажити сертифікат</v>
      </c>
    </row>
    <row r="75" spans="1:3" x14ac:dyDescent="0.3">
      <c r="A75">
        <v>74</v>
      </c>
      <c r="B75" t="s">
        <v>75</v>
      </c>
      <c r="C75" t="str">
        <f>HYPERLINK("https://talan.bank.gov.ua/get-user-certificate/pG1KOO7iKr8v3m7gFW9x","Завантажити сертифікат")</f>
        <v>Завантажити сертифікат</v>
      </c>
    </row>
    <row r="76" spans="1:3" x14ac:dyDescent="0.3">
      <c r="A76">
        <v>75</v>
      </c>
      <c r="B76" t="s">
        <v>76</v>
      </c>
      <c r="C76" t="str">
        <f>HYPERLINK("https://talan.bank.gov.ua/get-user-certificate/pG1KOsRQQuV4Z_JRI3IB","Завантажити сертифікат")</f>
        <v>Завантажити сертифікат</v>
      </c>
    </row>
    <row r="77" spans="1:3" x14ac:dyDescent="0.3">
      <c r="A77">
        <v>76</v>
      </c>
      <c r="B77" t="s">
        <v>77</v>
      </c>
      <c r="C77" t="str">
        <f>HYPERLINK("https://talan.bank.gov.ua/get-user-certificate/pG1KOd5ocUSkbaiiEjQH","Завантажити сертифікат")</f>
        <v>Завантажити сертифікат</v>
      </c>
    </row>
    <row r="78" spans="1:3" x14ac:dyDescent="0.3">
      <c r="A78">
        <v>77</v>
      </c>
      <c r="B78" t="s">
        <v>78</v>
      </c>
      <c r="C78" t="str">
        <f>HYPERLINK("https://talan.bank.gov.ua/get-user-certificate/pG1KOqs_irYuubxqrFW-","Завантажити сертифікат")</f>
        <v>Завантажити сертифікат</v>
      </c>
    </row>
    <row r="79" spans="1:3" x14ac:dyDescent="0.3">
      <c r="A79">
        <v>78</v>
      </c>
      <c r="B79" t="s">
        <v>79</v>
      </c>
      <c r="C79" t="str">
        <f>HYPERLINK("https://talan.bank.gov.ua/get-user-certificate/pG1KOC9nYPwBlkjGAMEA","Завантажити сертифікат")</f>
        <v>Завантажити сертифікат</v>
      </c>
    </row>
    <row r="80" spans="1:3" x14ac:dyDescent="0.3">
      <c r="A80">
        <v>79</v>
      </c>
      <c r="B80" t="s">
        <v>80</v>
      </c>
      <c r="C80" t="str">
        <f>HYPERLINK("https://talan.bank.gov.ua/get-user-certificate/pG1KOUbe5GMxt218YfRt","Завантажити сертифікат")</f>
        <v>Завантажити сертифікат</v>
      </c>
    </row>
    <row r="81" spans="1:3" x14ac:dyDescent="0.3">
      <c r="A81">
        <v>80</v>
      </c>
      <c r="B81" t="s">
        <v>81</v>
      </c>
      <c r="C81" t="str">
        <f>HYPERLINK("https://talan.bank.gov.ua/get-user-certificate/pG1KOQ02qeAM2CAuEgMi","Завантажити сертифікат")</f>
        <v>Завантажити сертифікат</v>
      </c>
    </row>
    <row r="82" spans="1:3" x14ac:dyDescent="0.3">
      <c r="A82">
        <v>81</v>
      </c>
      <c r="B82" t="s">
        <v>82</v>
      </c>
      <c r="C82" t="str">
        <f>HYPERLINK("https://talan.bank.gov.ua/get-user-certificate/pG1KOXf5aJnLfqRWio8F","Завантажити сертифікат")</f>
        <v>Завантажити сертифікат</v>
      </c>
    </row>
    <row r="83" spans="1:3" x14ac:dyDescent="0.3">
      <c r="A83">
        <v>82</v>
      </c>
      <c r="B83" t="s">
        <v>83</v>
      </c>
      <c r="C83" t="str">
        <f>HYPERLINK("https://talan.bank.gov.ua/get-user-certificate/pG1KOSvvhkjOz8ho69ZZ","Завантажити сертифікат")</f>
        <v>Завантажити сертифікат</v>
      </c>
    </row>
    <row r="84" spans="1:3" x14ac:dyDescent="0.3">
      <c r="A84">
        <v>83</v>
      </c>
      <c r="B84" t="s">
        <v>84</v>
      </c>
      <c r="C84" t="str">
        <f>HYPERLINK("https://talan.bank.gov.ua/get-user-certificate/pG1KOCG8VnFhmvkfEixl","Завантажити сертифікат")</f>
        <v>Завантажити сертифікат</v>
      </c>
    </row>
    <row r="85" spans="1:3" x14ac:dyDescent="0.3">
      <c r="A85">
        <v>84</v>
      </c>
      <c r="B85" t="s">
        <v>85</v>
      </c>
      <c r="C85" t="str">
        <f>HYPERLINK("https://talan.bank.gov.ua/get-user-certificate/pG1KO3IG_qHeaU5NNJ-f","Завантажити сертифікат")</f>
        <v>Завантажити сертифікат</v>
      </c>
    </row>
    <row r="86" spans="1:3" x14ac:dyDescent="0.3">
      <c r="A86">
        <v>85</v>
      </c>
      <c r="B86" t="s">
        <v>86</v>
      </c>
      <c r="C86" t="str">
        <f>HYPERLINK("https://talan.bank.gov.ua/get-user-certificate/pG1KOJYcQzihw-2Itj5H","Завантажити сертифікат")</f>
        <v>Завантажити сертифікат</v>
      </c>
    </row>
    <row r="87" spans="1:3" x14ac:dyDescent="0.3">
      <c r="A87">
        <v>86</v>
      </c>
      <c r="B87" t="s">
        <v>87</v>
      </c>
      <c r="C87" t="str">
        <f>HYPERLINK("https://talan.bank.gov.ua/get-user-certificate/pG1KOHZS-LVkTthIFWon","Завантажити сертифікат")</f>
        <v>Завантажити сертифікат</v>
      </c>
    </row>
    <row r="88" spans="1:3" x14ac:dyDescent="0.3">
      <c r="A88">
        <v>87</v>
      </c>
      <c r="B88" t="s">
        <v>88</v>
      </c>
      <c r="C88" t="str">
        <f>HYPERLINK("https://talan.bank.gov.ua/get-user-certificate/pG1KOjIkckjJHV5iwSdY","Завантажити сертифікат")</f>
        <v>Завантажити сертифікат</v>
      </c>
    </row>
    <row r="89" spans="1:3" x14ac:dyDescent="0.3">
      <c r="A89">
        <v>88</v>
      </c>
      <c r="B89" t="s">
        <v>89</v>
      </c>
      <c r="C89" t="str">
        <f>HYPERLINK("https://talan.bank.gov.ua/get-user-certificate/pG1KO4HHNuhNrfo9QcED","Завантажити сертифікат")</f>
        <v>Завантажити сертифікат</v>
      </c>
    </row>
    <row r="90" spans="1:3" x14ac:dyDescent="0.3">
      <c r="A90">
        <v>89</v>
      </c>
      <c r="B90" t="s">
        <v>90</v>
      </c>
      <c r="C90" t="str">
        <f>HYPERLINK("https://talan.bank.gov.ua/get-user-certificate/pG1KOuKDnJTpjXsAeTnv","Завантажити сертифікат")</f>
        <v>Завантажити сертифікат</v>
      </c>
    </row>
    <row r="91" spans="1:3" x14ac:dyDescent="0.3">
      <c r="A91">
        <v>90</v>
      </c>
      <c r="B91" t="s">
        <v>91</v>
      </c>
      <c r="C91" t="str">
        <f>HYPERLINK("https://talan.bank.gov.ua/get-user-certificate/pG1KOuypZF0NRtryvYVg","Завантажити сертифікат")</f>
        <v>Завантажити сертифікат</v>
      </c>
    </row>
    <row r="92" spans="1:3" x14ac:dyDescent="0.3">
      <c r="A92">
        <v>91</v>
      </c>
      <c r="B92" t="s">
        <v>92</v>
      </c>
      <c r="C92" t="str">
        <f>HYPERLINK("https://talan.bank.gov.ua/get-user-certificate/pG1KObPufxuJH912_FF9","Завантажити сертифікат")</f>
        <v>Завантажити сертифікат</v>
      </c>
    </row>
    <row r="93" spans="1:3" x14ac:dyDescent="0.3">
      <c r="A93">
        <v>92</v>
      </c>
      <c r="B93" t="s">
        <v>93</v>
      </c>
      <c r="C93" t="str">
        <f>HYPERLINK("https://talan.bank.gov.ua/get-user-certificate/pG1KOm1F_u0i1WPrqz8U","Завантажити сертифікат")</f>
        <v>Завантажити сертифікат</v>
      </c>
    </row>
    <row r="94" spans="1:3" x14ac:dyDescent="0.3">
      <c r="A94">
        <v>93</v>
      </c>
      <c r="B94" t="s">
        <v>94</v>
      </c>
      <c r="C94" t="str">
        <f>HYPERLINK("https://talan.bank.gov.ua/get-user-certificate/pG1KOvB2VlJOHGYnMPSq","Завантажити сертифікат")</f>
        <v>Завантажити сертифікат</v>
      </c>
    </row>
    <row r="95" spans="1:3" x14ac:dyDescent="0.3">
      <c r="A95">
        <v>94</v>
      </c>
      <c r="B95" t="s">
        <v>95</v>
      </c>
      <c r="C95" t="str">
        <f>HYPERLINK("https://talan.bank.gov.ua/get-user-certificate/pG1KOmNlRmB0n8lqhREg","Завантажити сертифікат")</f>
        <v>Завантажити сертифікат</v>
      </c>
    </row>
    <row r="96" spans="1:3" x14ac:dyDescent="0.3">
      <c r="A96">
        <v>95</v>
      </c>
      <c r="B96" t="s">
        <v>96</v>
      </c>
      <c r="C96" t="str">
        <f>HYPERLINK("https://talan.bank.gov.ua/get-user-certificate/pG1KOc286YI3ilWdhuiG","Завантажити сертифікат")</f>
        <v>Завантажити сертифікат</v>
      </c>
    </row>
    <row r="97" spans="1:3" x14ac:dyDescent="0.3">
      <c r="A97">
        <v>96</v>
      </c>
      <c r="B97" t="s">
        <v>97</v>
      </c>
      <c r="C97" t="str">
        <f>HYPERLINK("https://talan.bank.gov.ua/get-user-certificate/pG1KOWoBsco1Q4jXwplC","Завантажити сертифікат")</f>
        <v>Завантажити сертифікат</v>
      </c>
    </row>
    <row r="98" spans="1:3" x14ac:dyDescent="0.3">
      <c r="A98">
        <v>97</v>
      </c>
      <c r="B98" t="s">
        <v>98</v>
      </c>
      <c r="C98" t="str">
        <f>HYPERLINK("https://talan.bank.gov.ua/get-user-certificate/pG1KOO3dE5DgH26xXJNU","Завантажити сертифікат")</f>
        <v>Завантажити сертифікат</v>
      </c>
    </row>
    <row r="99" spans="1:3" x14ac:dyDescent="0.3">
      <c r="A99">
        <v>98</v>
      </c>
      <c r="B99" t="s">
        <v>99</v>
      </c>
      <c r="C99" t="str">
        <f>HYPERLINK("https://talan.bank.gov.ua/get-user-certificate/pG1KOpACFKdrID_kWtzs","Завантажити сертифікат")</f>
        <v>Завантажити сертифікат</v>
      </c>
    </row>
    <row r="100" spans="1:3" x14ac:dyDescent="0.3">
      <c r="A100">
        <v>99</v>
      </c>
      <c r="B100" t="s">
        <v>100</v>
      </c>
      <c r="C100" t="str">
        <f>HYPERLINK("https://talan.bank.gov.ua/get-user-certificate/pG1KOvBkbR6FC8tQmzdH","Завантажити сертифікат")</f>
        <v>Завантажити сертифікат</v>
      </c>
    </row>
    <row r="101" spans="1:3" x14ac:dyDescent="0.3">
      <c r="A101">
        <v>100</v>
      </c>
      <c r="B101" t="s">
        <v>101</v>
      </c>
      <c r="C101" t="str">
        <f>HYPERLINK("https://talan.bank.gov.ua/get-user-certificate/pG1KOecJgfnCtsKNTFb3","Завантажити сертифікат")</f>
        <v>Завантажити сертифікат</v>
      </c>
    </row>
    <row r="102" spans="1:3" x14ac:dyDescent="0.3">
      <c r="A102">
        <v>101</v>
      </c>
      <c r="B102" t="s">
        <v>102</v>
      </c>
      <c r="C102" t="str">
        <f>HYPERLINK("https://talan.bank.gov.ua/get-user-certificate/pG1KOt2JqaVNo2TEbnD-","Завантажити сертифікат")</f>
        <v>Завантажити сертифікат</v>
      </c>
    </row>
    <row r="103" spans="1:3" x14ac:dyDescent="0.3">
      <c r="A103">
        <v>102</v>
      </c>
      <c r="B103" t="s">
        <v>103</v>
      </c>
      <c r="C103" t="str">
        <f>HYPERLINK("https://talan.bank.gov.ua/get-user-certificate/pG1KOnho6JHjY2FoYkjm","Завантажити сертифікат")</f>
        <v>Завантажити сертифікат</v>
      </c>
    </row>
    <row r="104" spans="1:3" x14ac:dyDescent="0.3">
      <c r="A104">
        <v>103</v>
      </c>
      <c r="B104" t="s">
        <v>104</v>
      </c>
      <c r="C104" t="str">
        <f>HYPERLINK("https://talan.bank.gov.ua/get-user-certificate/pG1KONo4m3Bgn4XaK4mZ","Завантажити сертифікат")</f>
        <v>Завантажити сертифікат</v>
      </c>
    </row>
    <row r="105" spans="1:3" x14ac:dyDescent="0.3">
      <c r="A105">
        <v>104</v>
      </c>
      <c r="B105" t="s">
        <v>105</v>
      </c>
      <c r="C105" t="str">
        <f>HYPERLINK("https://talan.bank.gov.ua/get-user-certificate/pG1KOY5jc9QXa6WGkpy7","Завантажити сертифікат")</f>
        <v>Завантажити сертифікат</v>
      </c>
    </row>
    <row r="106" spans="1:3" x14ac:dyDescent="0.3">
      <c r="A106">
        <v>105</v>
      </c>
      <c r="B106" t="s">
        <v>106</v>
      </c>
      <c r="C106" t="str">
        <f>HYPERLINK("https://talan.bank.gov.ua/get-user-certificate/pG1KOlvOFmf6DI7P2AN4","Завантажити сертифікат")</f>
        <v>Завантажити сертифікат</v>
      </c>
    </row>
    <row r="107" spans="1:3" x14ac:dyDescent="0.3">
      <c r="A107">
        <v>106</v>
      </c>
      <c r="B107" t="s">
        <v>107</v>
      </c>
      <c r="C107" t="str">
        <f>HYPERLINK("https://talan.bank.gov.ua/get-user-certificate/pG1KOvilSQOz5_3qR9Gg","Завантажити сертифікат")</f>
        <v>Завантажити сертифікат</v>
      </c>
    </row>
    <row r="108" spans="1:3" x14ac:dyDescent="0.3">
      <c r="A108">
        <v>107</v>
      </c>
      <c r="B108" t="s">
        <v>108</v>
      </c>
      <c r="C108" t="str">
        <f>HYPERLINK("https://talan.bank.gov.ua/get-user-certificate/pG1KOwT9ftD9WghJvVQG","Завантажити сертифікат")</f>
        <v>Завантажити сертифікат</v>
      </c>
    </row>
    <row r="109" spans="1:3" x14ac:dyDescent="0.3">
      <c r="A109">
        <v>108</v>
      </c>
      <c r="B109" t="s">
        <v>109</v>
      </c>
      <c r="C109" t="str">
        <f>HYPERLINK("https://talan.bank.gov.ua/get-user-certificate/pG1KOs17UovTTkxFo_YV","Завантажити сертифікат")</f>
        <v>Завантажити сертифікат</v>
      </c>
    </row>
    <row r="110" spans="1:3" x14ac:dyDescent="0.3">
      <c r="A110">
        <v>109</v>
      </c>
      <c r="B110" t="s">
        <v>110</v>
      </c>
      <c r="C110" t="str">
        <f>HYPERLINK("https://talan.bank.gov.ua/get-user-certificate/pG1KOcB-6jLCH0xCux0p","Завантажити сертифікат")</f>
        <v>Завантажити сертифікат</v>
      </c>
    </row>
    <row r="111" spans="1:3" x14ac:dyDescent="0.3">
      <c r="A111">
        <v>110</v>
      </c>
      <c r="B111" t="s">
        <v>111</v>
      </c>
      <c r="C111" t="str">
        <f>HYPERLINK("https://talan.bank.gov.ua/get-user-certificate/pG1KOB3JhZmsRcEnuID4","Завантажити сертифікат")</f>
        <v>Завантажити сертифікат</v>
      </c>
    </row>
    <row r="112" spans="1:3" x14ac:dyDescent="0.3">
      <c r="A112">
        <v>111</v>
      </c>
      <c r="B112" t="s">
        <v>112</v>
      </c>
      <c r="C112" t="str">
        <f>HYPERLINK("https://talan.bank.gov.ua/get-user-certificate/pG1KOiV88UsF9UUFxpuF","Завантажити сертифікат")</f>
        <v>Завантажити сертифікат</v>
      </c>
    </row>
    <row r="113" spans="1:3" x14ac:dyDescent="0.3">
      <c r="A113">
        <v>112</v>
      </c>
      <c r="B113" t="s">
        <v>113</v>
      </c>
      <c r="C113" t="str">
        <f>HYPERLINK("https://talan.bank.gov.ua/get-user-certificate/pG1KOJhmo_faj8_ETPr9","Завантажити сертифікат")</f>
        <v>Завантажити сертифікат</v>
      </c>
    </row>
    <row r="114" spans="1:3" x14ac:dyDescent="0.3">
      <c r="A114">
        <v>113</v>
      </c>
      <c r="B114" t="s">
        <v>114</v>
      </c>
      <c r="C114" t="str">
        <f>HYPERLINK("https://talan.bank.gov.ua/get-user-certificate/pG1KOT7PpAncE3d3Qefi","Завантажити сертифікат")</f>
        <v>Завантажити сертифікат</v>
      </c>
    </row>
    <row r="115" spans="1:3" x14ac:dyDescent="0.3">
      <c r="A115">
        <v>114</v>
      </c>
      <c r="B115" t="s">
        <v>115</v>
      </c>
      <c r="C115" t="str">
        <f>HYPERLINK("https://talan.bank.gov.ua/get-user-certificate/pG1KOc1RRo52duxLyLVg","Завантажити сертифікат")</f>
        <v>Завантажити сертифікат</v>
      </c>
    </row>
    <row r="116" spans="1:3" x14ac:dyDescent="0.3">
      <c r="A116">
        <v>115</v>
      </c>
      <c r="B116" t="s">
        <v>116</v>
      </c>
      <c r="C116" t="str">
        <f>HYPERLINK("https://talan.bank.gov.ua/get-user-certificate/pG1KOzLyiE-NFrIkUYy-","Завантажити сертифікат")</f>
        <v>Завантажити сертифікат</v>
      </c>
    </row>
    <row r="117" spans="1:3" x14ac:dyDescent="0.3">
      <c r="A117">
        <v>116</v>
      </c>
      <c r="B117" t="s">
        <v>117</v>
      </c>
      <c r="C117" t="str">
        <f>HYPERLINK("https://talan.bank.gov.ua/get-user-certificate/pG1KOk6Fq7jRs2F-PZ5w","Завантажити сертифікат")</f>
        <v>Завантажити сертифікат</v>
      </c>
    </row>
    <row r="118" spans="1:3" x14ac:dyDescent="0.3">
      <c r="A118">
        <v>117</v>
      </c>
      <c r="B118" t="s">
        <v>118</v>
      </c>
      <c r="C118" t="str">
        <f>HYPERLINK("https://talan.bank.gov.ua/get-user-certificate/pG1KOGKpaeVEfOEMsmD1","Завантажити сертифікат")</f>
        <v>Завантажити сертифікат</v>
      </c>
    </row>
    <row r="119" spans="1:3" x14ac:dyDescent="0.3">
      <c r="A119">
        <v>118</v>
      </c>
      <c r="B119" t="s">
        <v>119</v>
      </c>
      <c r="C119" t="str">
        <f>HYPERLINK("https://talan.bank.gov.ua/get-user-certificate/pG1KOmsUbSbE_1TwTLhv","Завантажити сертифікат")</f>
        <v>Завантажити сертифікат</v>
      </c>
    </row>
    <row r="120" spans="1:3" x14ac:dyDescent="0.3">
      <c r="A120">
        <v>119</v>
      </c>
      <c r="B120" t="s">
        <v>120</v>
      </c>
      <c r="C120" t="str">
        <f>HYPERLINK("https://talan.bank.gov.ua/get-user-certificate/pG1KOCX3UYYohdUGqBmL","Завантажити сертифікат")</f>
        <v>Завантажити сертифікат</v>
      </c>
    </row>
    <row r="121" spans="1:3" x14ac:dyDescent="0.3">
      <c r="A121">
        <v>120</v>
      </c>
      <c r="B121" t="s">
        <v>121</v>
      </c>
      <c r="C121" t="str">
        <f>HYPERLINK("https://talan.bank.gov.ua/get-user-certificate/pG1KOCgAzVeyIc1SsqDU","Завантажити сертифікат")</f>
        <v>Завантажити сертифікат</v>
      </c>
    </row>
    <row r="122" spans="1:3" x14ac:dyDescent="0.3">
      <c r="A122">
        <v>121</v>
      </c>
      <c r="B122" t="s">
        <v>122</v>
      </c>
      <c r="C122" t="str">
        <f>HYPERLINK("https://talan.bank.gov.ua/get-user-certificate/pG1KO19yw01SxU1Qtu-c","Завантажити сертифікат")</f>
        <v>Завантажити сертифікат</v>
      </c>
    </row>
    <row r="123" spans="1:3" x14ac:dyDescent="0.3">
      <c r="A123">
        <v>122</v>
      </c>
      <c r="B123" t="s">
        <v>123</v>
      </c>
      <c r="C123" t="str">
        <f>HYPERLINK("https://talan.bank.gov.ua/get-user-certificate/pG1KO9lYHMuu8crowzCE","Завантажити сертифікат")</f>
        <v>Завантажити сертифікат</v>
      </c>
    </row>
    <row r="124" spans="1:3" x14ac:dyDescent="0.3">
      <c r="A124">
        <v>123</v>
      </c>
      <c r="B124" t="s">
        <v>124</v>
      </c>
      <c r="C124" t="str">
        <f>HYPERLINK("https://talan.bank.gov.ua/get-user-certificate/pG1KOmxfqCW0bjsNOHKt","Завантажити сертифікат")</f>
        <v>Завантажити сертифікат</v>
      </c>
    </row>
    <row r="125" spans="1:3" x14ac:dyDescent="0.3">
      <c r="A125">
        <v>124</v>
      </c>
      <c r="B125" t="s">
        <v>125</v>
      </c>
      <c r="C125" t="str">
        <f>HYPERLINK("https://talan.bank.gov.ua/get-user-certificate/pG1KORAF-jePJqHPPe71","Завантажити сертифікат")</f>
        <v>Завантажити сертифікат</v>
      </c>
    </row>
    <row r="126" spans="1:3" x14ac:dyDescent="0.3">
      <c r="A126">
        <v>125</v>
      </c>
      <c r="B126" t="s">
        <v>126</v>
      </c>
      <c r="C126" t="str">
        <f>HYPERLINK("https://talan.bank.gov.ua/get-user-certificate/pG1KOzG8Xocmjun_40cW","Завантажити сертифікат")</f>
        <v>Завантажити сертифікат</v>
      </c>
    </row>
    <row r="127" spans="1:3" x14ac:dyDescent="0.3">
      <c r="A127">
        <v>126</v>
      </c>
      <c r="B127" t="s">
        <v>127</v>
      </c>
      <c r="C127" t="str">
        <f>HYPERLINK("https://talan.bank.gov.ua/get-user-certificate/pG1KO1gq3eW-ku11kov_","Завантажити сертифікат")</f>
        <v>Завантажити сертифікат</v>
      </c>
    </row>
    <row r="128" spans="1:3" x14ac:dyDescent="0.3">
      <c r="A128">
        <v>127</v>
      </c>
      <c r="B128" t="s">
        <v>128</v>
      </c>
      <c r="C128" t="str">
        <f>HYPERLINK("https://talan.bank.gov.ua/get-user-certificate/pG1KO9M2d9rA5VvkB0U2","Завантажити сертифікат")</f>
        <v>Завантажити сертифікат</v>
      </c>
    </row>
    <row r="129" spans="1:3" x14ac:dyDescent="0.3">
      <c r="A129">
        <v>128</v>
      </c>
      <c r="B129" t="s">
        <v>129</v>
      </c>
      <c r="C129" t="str">
        <f>HYPERLINK("https://talan.bank.gov.ua/get-user-certificate/pG1KOLkh2Y2eqK2vnHft","Завантажити сертифікат")</f>
        <v>Завантажити сертифікат</v>
      </c>
    </row>
    <row r="130" spans="1:3" x14ac:dyDescent="0.3">
      <c r="A130">
        <v>129</v>
      </c>
      <c r="B130" t="s">
        <v>130</v>
      </c>
      <c r="C130" t="str">
        <f>HYPERLINK("https://talan.bank.gov.ua/get-user-certificate/pG1KOaB60klP_QFa87iA","Завантажити сертифікат")</f>
        <v>Завантажити сертифікат</v>
      </c>
    </row>
    <row r="131" spans="1:3" x14ac:dyDescent="0.3">
      <c r="A131">
        <v>130</v>
      </c>
      <c r="B131" t="s">
        <v>131</v>
      </c>
      <c r="C131" t="str">
        <f>HYPERLINK("https://talan.bank.gov.ua/get-user-certificate/pG1KOytHYpZwnKygtMjR","Завантажити сертифікат")</f>
        <v>Завантажити сертифікат</v>
      </c>
    </row>
    <row r="132" spans="1:3" x14ac:dyDescent="0.3">
      <c r="A132">
        <v>131</v>
      </c>
      <c r="B132" t="s">
        <v>132</v>
      </c>
      <c r="C132" t="str">
        <f>HYPERLINK("https://talan.bank.gov.ua/get-user-certificate/pG1KOaHrAf5BENPlEbbZ","Завантажити сертифікат")</f>
        <v>Завантажити сертифікат</v>
      </c>
    </row>
    <row r="133" spans="1:3" x14ac:dyDescent="0.3">
      <c r="A133">
        <v>132</v>
      </c>
      <c r="B133" t="s">
        <v>133</v>
      </c>
      <c r="C133" t="str">
        <f>HYPERLINK("https://talan.bank.gov.ua/get-user-certificate/pG1KO7-EGayJiHBniREi","Завантажити сертифікат")</f>
        <v>Завантажити сертифікат</v>
      </c>
    </row>
    <row r="134" spans="1:3" x14ac:dyDescent="0.3">
      <c r="A134">
        <v>133</v>
      </c>
      <c r="B134" t="s">
        <v>134</v>
      </c>
      <c r="C134" t="str">
        <f>HYPERLINK("https://talan.bank.gov.ua/get-user-certificate/pG1KOz3faNXf1ip-M8t5","Завантажити сертифікат")</f>
        <v>Завантажити сертифікат</v>
      </c>
    </row>
    <row r="135" spans="1:3" x14ac:dyDescent="0.3">
      <c r="A135">
        <v>134</v>
      </c>
      <c r="B135" t="s">
        <v>135</v>
      </c>
      <c r="C135" t="str">
        <f>HYPERLINK("https://talan.bank.gov.ua/get-user-certificate/pG1KOJAL-_06UdlWor8J","Завантажити сертифікат")</f>
        <v>Завантажити сертифікат</v>
      </c>
    </row>
    <row r="136" spans="1:3" x14ac:dyDescent="0.3">
      <c r="A136">
        <v>135</v>
      </c>
      <c r="B136" t="s">
        <v>136</v>
      </c>
      <c r="C136" t="str">
        <f>HYPERLINK("https://talan.bank.gov.ua/get-user-certificate/pG1KO-7JZMaYWR-q0iTb","Завантажити сертифікат")</f>
        <v>Завантажити сертифікат</v>
      </c>
    </row>
    <row r="137" spans="1:3" x14ac:dyDescent="0.3">
      <c r="A137">
        <v>136</v>
      </c>
      <c r="B137" t="s">
        <v>137</v>
      </c>
      <c r="C137" t="str">
        <f>HYPERLINK("https://talan.bank.gov.ua/get-user-certificate/pG1KOExHoA2VKuvZB7vv","Завантажити сертифікат")</f>
        <v>Завантажити сертифікат</v>
      </c>
    </row>
    <row r="138" spans="1:3" x14ac:dyDescent="0.3">
      <c r="A138">
        <v>137</v>
      </c>
      <c r="B138" t="s">
        <v>138</v>
      </c>
      <c r="C138" t="str">
        <f>HYPERLINK("https://talan.bank.gov.ua/get-user-certificate/pG1KOAAZ75SUcKRodfWF","Завантажити сертифікат")</f>
        <v>Завантажити сертифікат</v>
      </c>
    </row>
    <row r="139" spans="1:3" x14ac:dyDescent="0.3">
      <c r="A139">
        <v>138</v>
      </c>
      <c r="B139" t="s">
        <v>139</v>
      </c>
      <c r="C139" t="str">
        <f>HYPERLINK("https://talan.bank.gov.ua/get-user-certificate/pG1KOtPTgUHSdUys1TA7","Завантажити сертифікат")</f>
        <v>Завантажити сертифікат</v>
      </c>
    </row>
    <row r="140" spans="1:3" x14ac:dyDescent="0.3">
      <c r="A140">
        <v>139</v>
      </c>
      <c r="B140" t="s">
        <v>140</v>
      </c>
      <c r="C140" t="str">
        <f>HYPERLINK("https://talan.bank.gov.ua/get-user-certificate/pG1KOi5lQtrCtCSgdRQh","Завантажити сертифікат")</f>
        <v>Завантажити сертифікат</v>
      </c>
    </row>
    <row r="141" spans="1:3" x14ac:dyDescent="0.3">
      <c r="A141">
        <v>140</v>
      </c>
      <c r="B141" t="s">
        <v>141</v>
      </c>
      <c r="C141" t="str">
        <f>HYPERLINK("https://talan.bank.gov.ua/get-user-certificate/pG1KO3Mst7NmCs86poK9","Завантажити сертифікат")</f>
        <v>Завантажити сертифікат</v>
      </c>
    </row>
    <row r="142" spans="1:3" x14ac:dyDescent="0.3">
      <c r="A142">
        <v>141</v>
      </c>
      <c r="B142" t="s">
        <v>142</v>
      </c>
      <c r="C142" t="str">
        <f>HYPERLINK("https://talan.bank.gov.ua/get-user-certificate/pG1KOuWvdWQ2Q6-ucTtY","Завантажити сертифікат")</f>
        <v>Завантажити сертифікат</v>
      </c>
    </row>
    <row r="143" spans="1:3" x14ac:dyDescent="0.3">
      <c r="A143">
        <v>142</v>
      </c>
      <c r="B143" t="s">
        <v>143</v>
      </c>
      <c r="C143" t="str">
        <f>HYPERLINK("https://talan.bank.gov.ua/get-user-certificate/pG1KOZp7Sz4XUZOIKKjJ","Завантажити сертифікат")</f>
        <v>Завантажити сертифікат</v>
      </c>
    </row>
    <row r="144" spans="1:3" x14ac:dyDescent="0.3">
      <c r="A144">
        <v>143</v>
      </c>
      <c r="B144" t="s">
        <v>144</v>
      </c>
      <c r="C144" t="str">
        <f>HYPERLINK("https://talan.bank.gov.ua/get-user-certificate/pG1KOfNCFE58NB_2BNVZ","Завантажити сертифікат")</f>
        <v>Завантажити сертифікат</v>
      </c>
    </row>
    <row r="145" spans="1:3" x14ac:dyDescent="0.3">
      <c r="A145">
        <v>144</v>
      </c>
      <c r="B145" t="s">
        <v>145</v>
      </c>
      <c r="C145" t="str">
        <f>HYPERLINK("https://talan.bank.gov.ua/get-user-certificate/pG1KOEYrN8Q9xri2hZ9i","Завантажити сертифікат")</f>
        <v>Завантажити сертифікат</v>
      </c>
    </row>
    <row r="146" spans="1:3" x14ac:dyDescent="0.3">
      <c r="A146">
        <v>145</v>
      </c>
      <c r="B146" t="s">
        <v>146</v>
      </c>
      <c r="C146" t="str">
        <f>HYPERLINK("https://talan.bank.gov.ua/get-user-certificate/pG1KO5APie1uE8PmjSni","Завантажити сертифікат")</f>
        <v>Завантажити сертифікат</v>
      </c>
    </row>
    <row r="147" spans="1:3" x14ac:dyDescent="0.3">
      <c r="A147">
        <v>146</v>
      </c>
      <c r="B147" t="s">
        <v>147</v>
      </c>
      <c r="C147" t="str">
        <f>HYPERLINK("https://talan.bank.gov.ua/get-user-certificate/pG1KOl0NUJqX8nJnFECQ","Завантажити сертифікат")</f>
        <v>Завантажити сертифікат</v>
      </c>
    </row>
    <row r="148" spans="1:3" x14ac:dyDescent="0.3">
      <c r="A148">
        <v>147</v>
      </c>
      <c r="B148" t="s">
        <v>148</v>
      </c>
      <c r="C148" t="str">
        <f>HYPERLINK("https://talan.bank.gov.ua/get-user-certificate/pG1KO9b-pWWFd3FKtbGi","Завантажити сертифікат")</f>
        <v>Завантажити сертифікат</v>
      </c>
    </row>
    <row r="149" spans="1:3" x14ac:dyDescent="0.3">
      <c r="A149">
        <v>148</v>
      </c>
      <c r="B149" t="s">
        <v>149</v>
      </c>
      <c r="C149" t="str">
        <f>HYPERLINK("https://talan.bank.gov.ua/get-user-certificate/pG1KO9pi401FbFm4jYPC","Завантажити сертифікат")</f>
        <v>Завантажити сертифікат</v>
      </c>
    </row>
    <row r="150" spans="1:3" x14ac:dyDescent="0.3">
      <c r="A150">
        <v>149</v>
      </c>
      <c r="B150" t="s">
        <v>150</v>
      </c>
      <c r="C150" t="str">
        <f>HYPERLINK("https://talan.bank.gov.ua/get-user-certificate/pG1KOgGOLjqCPMXjP-wr","Завантажити сертифікат")</f>
        <v>Завантажити сертифікат</v>
      </c>
    </row>
    <row r="151" spans="1:3" x14ac:dyDescent="0.3">
      <c r="A151">
        <v>150</v>
      </c>
      <c r="B151" t="s">
        <v>151</v>
      </c>
      <c r="C151" t="str">
        <f>HYPERLINK("https://talan.bank.gov.ua/get-user-certificate/pG1KOOXPiCFWnHwyK9Fx","Завантажити сертифікат")</f>
        <v>Завантажити сертифікат</v>
      </c>
    </row>
    <row r="152" spans="1:3" x14ac:dyDescent="0.3">
      <c r="A152">
        <v>151</v>
      </c>
      <c r="B152" t="s">
        <v>152</v>
      </c>
      <c r="C152" t="str">
        <f>HYPERLINK("https://talan.bank.gov.ua/get-user-certificate/pG1KOp4KZyAokMsBlOD1","Завантажити сертифікат")</f>
        <v>Завантажити сертифікат</v>
      </c>
    </row>
    <row r="153" spans="1:3" x14ac:dyDescent="0.3">
      <c r="A153">
        <v>152</v>
      </c>
      <c r="B153" t="s">
        <v>153</v>
      </c>
      <c r="C153" t="str">
        <f>HYPERLINK("https://talan.bank.gov.ua/get-user-certificate/pG1KO6YnVXjaIBEUnoe2","Завантажити сертифікат")</f>
        <v>Завантажити сертифікат</v>
      </c>
    </row>
    <row r="154" spans="1:3" x14ac:dyDescent="0.3">
      <c r="A154">
        <v>153</v>
      </c>
      <c r="B154" t="s">
        <v>154</v>
      </c>
      <c r="C154" t="str">
        <f>HYPERLINK("https://talan.bank.gov.ua/get-user-certificate/pG1KOhvzQZ0CsFxczOSd","Завантажити сертифікат")</f>
        <v>Завантажити сертифікат</v>
      </c>
    </row>
    <row r="155" spans="1:3" x14ac:dyDescent="0.3">
      <c r="A155">
        <v>154</v>
      </c>
      <c r="B155" t="s">
        <v>155</v>
      </c>
      <c r="C155" t="str">
        <f>HYPERLINK("https://talan.bank.gov.ua/get-user-certificate/pG1KOFOWUKvh-KEwG1pg","Завантажити сертифікат")</f>
        <v>Завантажити сертифікат</v>
      </c>
    </row>
    <row r="156" spans="1:3" x14ac:dyDescent="0.3">
      <c r="A156">
        <v>155</v>
      </c>
      <c r="B156" t="s">
        <v>156</v>
      </c>
      <c r="C156" t="str">
        <f>HYPERLINK("https://talan.bank.gov.ua/get-user-certificate/pG1KOURC0CgY2c608fPX","Завантажити сертифікат")</f>
        <v>Завантажити сертифікат</v>
      </c>
    </row>
    <row r="157" spans="1:3" x14ac:dyDescent="0.3">
      <c r="A157">
        <v>156</v>
      </c>
      <c r="B157" t="s">
        <v>157</v>
      </c>
      <c r="C157" t="str">
        <f>HYPERLINK("https://talan.bank.gov.ua/get-user-certificate/pG1KOXS-r-jG9SslKqrv","Завантажити сертифікат")</f>
        <v>Завантажити сертифікат</v>
      </c>
    </row>
    <row r="158" spans="1:3" x14ac:dyDescent="0.3">
      <c r="A158">
        <v>157</v>
      </c>
      <c r="B158" t="s">
        <v>158</v>
      </c>
      <c r="C158" t="str">
        <f>HYPERLINK("https://talan.bank.gov.ua/get-user-certificate/pG1KOHZeVhVbl2S9f28L","Завантажити сертифікат")</f>
        <v>Завантажити сертифікат</v>
      </c>
    </row>
    <row r="159" spans="1:3" x14ac:dyDescent="0.3">
      <c r="A159">
        <v>158</v>
      </c>
      <c r="B159" t="s">
        <v>159</v>
      </c>
      <c r="C159" t="str">
        <f>HYPERLINK("https://talan.bank.gov.ua/get-user-certificate/pG1KO7-GpmmxWOtDZy3Q","Завантажити сертифікат")</f>
        <v>Завантажити сертифікат</v>
      </c>
    </row>
    <row r="160" spans="1:3" x14ac:dyDescent="0.3">
      <c r="A160">
        <v>159</v>
      </c>
      <c r="B160" t="s">
        <v>160</v>
      </c>
      <c r="C160" t="str">
        <f>HYPERLINK("https://talan.bank.gov.ua/get-user-certificate/pG1KOL5M4YdGYy0MH70j","Завантажити сертифікат")</f>
        <v>Завантажити сертифікат</v>
      </c>
    </row>
    <row r="161" spans="1:3" x14ac:dyDescent="0.3">
      <c r="A161">
        <v>160</v>
      </c>
      <c r="B161" t="s">
        <v>161</v>
      </c>
      <c r="C161" t="str">
        <f>HYPERLINK("https://talan.bank.gov.ua/get-user-certificate/pG1KOz2T9VZddImrwPPz","Завантажити сертифікат")</f>
        <v>Завантажити сертифікат</v>
      </c>
    </row>
    <row r="162" spans="1:3" x14ac:dyDescent="0.3">
      <c r="A162">
        <v>161</v>
      </c>
      <c r="B162" t="s">
        <v>162</v>
      </c>
      <c r="C162" t="str">
        <f>HYPERLINK("https://talan.bank.gov.ua/get-user-certificate/pG1KO09euL47c74HtyUU","Завантажити сертифікат")</f>
        <v>Завантажити сертифікат</v>
      </c>
    </row>
    <row r="163" spans="1:3" x14ac:dyDescent="0.3">
      <c r="A163">
        <v>162</v>
      </c>
      <c r="B163" t="s">
        <v>163</v>
      </c>
      <c r="C163" t="str">
        <f>HYPERLINK("https://talan.bank.gov.ua/get-user-certificate/pG1KO8zRbD-Wab31vwcx","Завантажити сертифікат")</f>
        <v>Завантажити сертифікат</v>
      </c>
    </row>
    <row r="164" spans="1:3" x14ac:dyDescent="0.3">
      <c r="A164">
        <v>163</v>
      </c>
      <c r="B164" t="s">
        <v>164</v>
      </c>
      <c r="C164" t="str">
        <f>HYPERLINK("https://talan.bank.gov.ua/get-user-certificate/pG1KOwNr9NdPnQLTdSny","Завантажити сертифікат")</f>
        <v>Завантажити сертифікат</v>
      </c>
    </row>
    <row r="165" spans="1:3" x14ac:dyDescent="0.3">
      <c r="A165">
        <v>164</v>
      </c>
      <c r="B165" t="s">
        <v>165</v>
      </c>
      <c r="C165" t="str">
        <f>HYPERLINK("https://talan.bank.gov.ua/get-user-certificate/pG1KOSHvk1s57Tglwl8Q","Завантажити сертифікат")</f>
        <v>Завантажити сертифікат</v>
      </c>
    </row>
    <row r="166" spans="1:3" x14ac:dyDescent="0.3">
      <c r="A166">
        <v>165</v>
      </c>
      <c r="B166" t="s">
        <v>166</v>
      </c>
      <c r="C166" t="str">
        <f>HYPERLINK("https://talan.bank.gov.ua/get-user-certificate/pG1KOzQJ96SAdZH6Yonx","Завантажити сертифікат")</f>
        <v>Завантажити сертифікат</v>
      </c>
    </row>
    <row r="167" spans="1:3" x14ac:dyDescent="0.3">
      <c r="A167">
        <v>166</v>
      </c>
      <c r="B167" t="s">
        <v>167</v>
      </c>
      <c r="C167" t="str">
        <f>HYPERLINK("https://talan.bank.gov.ua/get-user-certificate/pG1KO34y_hWPUnNpyvNn","Завантажити сертифікат")</f>
        <v>Завантажити сертифікат</v>
      </c>
    </row>
    <row r="168" spans="1:3" x14ac:dyDescent="0.3">
      <c r="A168">
        <v>167</v>
      </c>
      <c r="B168" t="s">
        <v>168</v>
      </c>
      <c r="C168" t="str">
        <f>HYPERLINK("https://talan.bank.gov.ua/get-user-certificate/pG1KOmL39nqxKvsRgpY_","Завантажити сертифікат")</f>
        <v>Завантажити сертифікат</v>
      </c>
    </row>
    <row r="169" spans="1:3" x14ac:dyDescent="0.3">
      <c r="A169">
        <v>168</v>
      </c>
      <c r="B169" t="s">
        <v>169</v>
      </c>
      <c r="C169" t="str">
        <f>HYPERLINK("https://talan.bank.gov.ua/get-user-certificate/pG1KOyFecAa6YfFZKzxf","Завантажити сертифікат")</f>
        <v>Завантажити сертифікат</v>
      </c>
    </row>
    <row r="170" spans="1:3" x14ac:dyDescent="0.3">
      <c r="A170">
        <v>169</v>
      </c>
      <c r="B170" t="s">
        <v>170</v>
      </c>
      <c r="C170" t="str">
        <f>HYPERLINK("https://talan.bank.gov.ua/get-user-certificate/pG1KO2qkMEc5FbYoD3JB","Завантажити сертифікат")</f>
        <v>Завантажити сертифікат</v>
      </c>
    </row>
    <row r="171" spans="1:3" x14ac:dyDescent="0.3">
      <c r="A171">
        <v>170</v>
      </c>
      <c r="B171" t="s">
        <v>171</v>
      </c>
      <c r="C171" t="str">
        <f>HYPERLINK("https://talan.bank.gov.ua/get-user-certificate/pG1KOU4NIE_krNS1TjQj","Завантажити сертифікат")</f>
        <v>Завантажити сертифікат</v>
      </c>
    </row>
    <row r="172" spans="1:3" x14ac:dyDescent="0.3">
      <c r="A172">
        <v>171</v>
      </c>
      <c r="B172" t="s">
        <v>172</v>
      </c>
      <c r="C172" t="str">
        <f>HYPERLINK("https://talan.bank.gov.ua/get-user-certificate/pG1KO0UKuiPfjJSzDJmQ","Завантажити сертифікат")</f>
        <v>Завантажити сертифікат</v>
      </c>
    </row>
    <row r="173" spans="1:3" x14ac:dyDescent="0.3">
      <c r="A173">
        <v>172</v>
      </c>
      <c r="B173" t="s">
        <v>173</v>
      </c>
      <c r="C173" t="str">
        <f>HYPERLINK("https://talan.bank.gov.ua/get-user-certificate/pG1KO3IBlnDh7BGmFJu1","Завантажити сертифікат")</f>
        <v>Завантажити сертифікат</v>
      </c>
    </row>
    <row r="174" spans="1:3" x14ac:dyDescent="0.3">
      <c r="A174">
        <v>173</v>
      </c>
      <c r="B174" t="s">
        <v>174</v>
      </c>
      <c r="C174" t="str">
        <f>HYPERLINK("https://talan.bank.gov.ua/get-user-certificate/pG1KOEbILlRAvproU0qB","Завантажити сертифікат")</f>
        <v>Завантажити сертифікат</v>
      </c>
    </row>
    <row r="175" spans="1:3" x14ac:dyDescent="0.3">
      <c r="A175">
        <v>174</v>
      </c>
      <c r="B175" t="s">
        <v>175</v>
      </c>
      <c r="C175" t="str">
        <f>HYPERLINK("https://talan.bank.gov.ua/get-user-certificate/pG1KOlafWB2I2vTN5fGc","Завантажити сертифікат")</f>
        <v>Завантажити сертифікат</v>
      </c>
    </row>
    <row r="176" spans="1:3" x14ac:dyDescent="0.3">
      <c r="A176">
        <v>175</v>
      </c>
      <c r="B176" t="s">
        <v>176</v>
      </c>
      <c r="C176" t="str">
        <f>HYPERLINK("https://talan.bank.gov.ua/get-user-certificate/pG1KO2ylq7KKahl-JiuG","Завантажити сертифікат")</f>
        <v>Завантажити сертифікат</v>
      </c>
    </row>
    <row r="177" spans="1:3" x14ac:dyDescent="0.3">
      <c r="A177">
        <v>176</v>
      </c>
      <c r="B177" t="s">
        <v>177</v>
      </c>
      <c r="C177" t="str">
        <f>HYPERLINK("https://talan.bank.gov.ua/get-user-certificate/pG1KO4Ja4nJH-0jyyLyc","Завантажити сертифікат")</f>
        <v>Завантажити сертифікат</v>
      </c>
    </row>
    <row r="178" spans="1:3" x14ac:dyDescent="0.3">
      <c r="A178">
        <v>177</v>
      </c>
      <c r="B178" t="s">
        <v>178</v>
      </c>
      <c r="C178" t="str">
        <f>HYPERLINK("https://talan.bank.gov.ua/get-user-certificate/pG1KO273HBr5Kv87XGGJ","Завантажити сертифікат")</f>
        <v>Завантажити сертифікат</v>
      </c>
    </row>
    <row r="179" spans="1:3" x14ac:dyDescent="0.3">
      <c r="A179">
        <v>178</v>
      </c>
      <c r="B179" t="s">
        <v>179</v>
      </c>
      <c r="C179" t="str">
        <f>HYPERLINK("https://talan.bank.gov.ua/get-user-certificate/pG1KOXNJVWX6i-eHbol_","Завантажити сертифікат")</f>
        <v>Завантажити сертифікат</v>
      </c>
    </row>
    <row r="180" spans="1:3" x14ac:dyDescent="0.3">
      <c r="A180">
        <v>179</v>
      </c>
      <c r="B180" t="s">
        <v>180</v>
      </c>
      <c r="C180" t="str">
        <f>HYPERLINK("https://talan.bank.gov.ua/get-user-certificate/pG1KOfpggecRlylkofb-","Завантажити сертифікат")</f>
        <v>Завантажити сертифікат</v>
      </c>
    </row>
    <row r="181" spans="1:3" x14ac:dyDescent="0.3">
      <c r="A181">
        <v>180</v>
      </c>
      <c r="B181" t="s">
        <v>181</v>
      </c>
      <c r="C181" t="str">
        <f>HYPERLINK("https://talan.bank.gov.ua/get-user-certificate/pG1KOYqQ4-nh-OAuMoyP","Завантажити сертифікат")</f>
        <v>Завантажити сертифікат</v>
      </c>
    </row>
    <row r="182" spans="1:3" x14ac:dyDescent="0.3">
      <c r="A182">
        <v>181</v>
      </c>
      <c r="B182" t="s">
        <v>182</v>
      </c>
      <c r="C182" t="str">
        <f>HYPERLINK("https://talan.bank.gov.ua/get-user-certificate/pG1KOmT2wJBaP_DK2ZUk","Завантажити сертифікат")</f>
        <v>Завантажити сертифікат</v>
      </c>
    </row>
    <row r="183" spans="1:3" x14ac:dyDescent="0.3">
      <c r="A183">
        <v>182</v>
      </c>
      <c r="B183" t="s">
        <v>183</v>
      </c>
      <c r="C183" t="str">
        <f>HYPERLINK("https://talan.bank.gov.ua/get-user-certificate/pG1KOuOP_RgkU5HHYd5b","Завантажити сертифікат")</f>
        <v>Завантажити сертифікат</v>
      </c>
    </row>
    <row r="184" spans="1:3" x14ac:dyDescent="0.3">
      <c r="A184">
        <v>183</v>
      </c>
      <c r="B184" t="s">
        <v>184</v>
      </c>
      <c r="C184" t="str">
        <f>HYPERLINK("https://talan.bank.gov.ua/get-user-certificate/pG1KO0-BGcn8Acs_qzye","Завантажити сертифікат")</f>
        <v>Завантажити сертифікат</v>
      </c>
    </row>
    <row r="185" spans="1:3" x14ac:dyDescent="0.3">
      <c r="A185">
        <v>184</v>
      </c>
      <c r="B185" t="s">
        <v>185</v>
      </c>
      <c r="C185" t="str">
        <f>HYPERLINK("https://talan.bank.gov.ua/get-user-certificate/pG1KOYQG2_1CTn1nxr2W","Завантажити сертифікат")</f>
        <v>Завантажити сертифікат</v>
      </c>
    </row>
    <row r="186" spans="1:3" x14ac:dyDescent="0.3">
      <c r="A186">
        <v>185</v>
      </c>
      <c r="B186" t="s">
        <v>186</v>
      </c>
      <c r="C186" t="str">
        <f>HYPERLINK("https://talan.bank.gov.ua/get-user-certificate/pG1KOG-lGtChz0HP4xkN","Завантажити сертифікат")</f>
        <v>Завантажити сертифікат</v>
      </c>
    </row>
    <row r="187" spans="1:3" x14ac:dyDescent="0.3">
      <c r="A187">
        <v>186</v>
      </c>
      <c r="B187" t="s">
        <v>187</v>
      </c>
      <c r="C187" t="str">
        <f>HYPERLINK("https://talan.bank.gov.ua/get-user-certificate/pG1KOQ35Gv6ZDpcRqNim","Завантажити сертифікат")</f>
        <v>Завантажити сертифікат</v>
      </c>
    </row>
    <row r="188" spans="1:3" x14ac:dyDescent="0.3">
      <c r="A188">
        <v>187</v>
      </c>
      <c r="B188" t="s">
        <v>188</v>
      </c>
      <c r="C188" t="str">
        <f>HYPERLINK("https://talan.bank.gov.ua/get-user-certificate/pG1KO4VtfN1MdgbhEEFW","Завантажити сертифікат")</f>
        <v>Завантажити сертифікат</v>
      </c>
    </row>
    <row r="189" spans="1:3" x14ac:dyDescent="0.3">
      <c r="A189">
        <v>188</v>
      </c>
      <c r="B189" t="s">
        <v>189</v>
      </c>
      <c r="C189" t="str">
        <f>HYPERLINK("https://talan.bank.gov.ua/get-user-certificate/pG1KOIDcH-6sCd7t8UUi","Завантажити сертифікат")</f>
        <v>Завантажити сертифікат</v>
      </c>
    </row>
    <row r="190" spans="1:3" x14ac:dyDescent="0.3">
      <c r="A190">
        <v>189</v>
      </c>
      <c r="B190" t="s">
        <v>190</v>
      </c>
      <c r="C190" t="str">
        <f>HYPERLINK("https://talan.bank.gov.ua/get-user-certificate/pG1KOcEPg_i1LS5mykUR","Завантажити сертифікат")</f>
        <v>Завантажити сертифікат</v>
      </c>
    </row>
    <row r="191" spans="1:3" x14ac:dyDescent="0.3">
      <c r="A191">
        <v>190</v>
      </c>
      <c r="B191" t="s">
        <v>191</v>
      </c>
      <c r="C191" t="str">
        <f>HYPERLINK("https://talan.bank.gov.ua/get-user-certificate/pG1KOhxVUsGYxHrWrjtA","Завантажити сертифікат")</f>
        <v>Завантажити сертифікат</v>
      </c>
    </row>
    <row r="192" spans="1:3" x14ac:dyDescent="0.3">
      <c r="A192">
        <v>191</v>
      </c>
      <c r="B192" t="s">
        <v>192</v>
      </c>
      <c r="C192" t="str">
        <f>HYPERLINK("https://talan.bank.gov.ua/get-user-certificate/pG1KOLRLqH4NBUqLcJ6V","Завантажити сертифікат")</f>
        <v>Завантажити сертифікат</v>
      </c>
    </row>
    <row r="193" spans="1:3" x14ac:dyDescent="0.3">
      <c r="A193">
        <v>192</v>
      </c>
      <c r="B193" t="s">
        <v>193</v>
      </c>
      <c r="C193" t="str">
        <f>HYPERLINK("https://talan.bank.gov.ua/get-user-certificate/pG1KORKEZkVmU_KHBFZ0","Завантажити сертифікат")</f>
        <v>Завантажити сертифікат</v>
      </c>
    </row>
    <row r="194" spans="1:3" x14ac:dyDescent="0.3">
      <c r="A194">
        <v>193</v>
      </c>
      <c r="B194" t="s">
        <v>194</v>
      </c>
      <c r="C194" t="str">
        <f>HYPERLINK("https://talan.bank.gov.ua/get-user-certificate/pG1KOvG6fq16tTZYoVqs","Завантажити сертифікат")</f>
        <v>Завантажити сертифікат</v>
      </c>
    </row>
    <row r="195" spans="1:3" x14ac:dyDescent="0.3">
      <c r="A195">
        <v>194</v>
      </c>
      <c r="B195" t="s">
        <v>195</v>
      </c>
      <c r="C195" t="str">
        <f>HYPERLINK("https://talan.bank.gov.ua/get-user-certificate/pG1KO2aPU2j0PljPhgNm","Завантажити сертифікат")</f>
        <v>Завантажити сертифікат</v>
      </c>
    </row>
    <row r="196" spans="1:3" x14ac:dyDescent="0.3">
      <c r="A196">
        <v>195</v>
      </c>
      <c r="B196" t="s">
        <v>196</v>
      </c>
      <c r="C196" t="str">
        <f>HYPERLINK("https://talan.bank.gov.ua/get-user-certificate/pG1KOEOOnZRVgJ9Z1_Oq","Завантажити сертифікат")</f>
        <v>Завантажити сертифікат</v>
      </c>
    </row>
    <row r="197" spans="1:3" x14ac:dyDescent="0.3">
      <c r="A197">
        <v>196</v>
      </c>
      <c r="B197" t="s">
        <v>197</v>
      </c>
      <c r="C197" t="str">
        <f>HYPERLINK("https://talan.bank.gov.ua/get-user-certificate/pG1KOTYWna7862hFKH6J","Завантажити сертифікат")</f>
        <v>Завантажити сертифікат</v>
      </c>
    </row>
    <row r="198" spans="1:3" x14ac:dyDescent="0.3">
      <c r="A198">
        <v>197</v>
      </c>
      <c r="B198" t="s">
        <v>198</v>
      </c>
      <c r="C198" t="str">
        <f>HYPERLINK("https://talan.bank.gov.ua/get-user-certificate/pG1KOZQuu7f1yXNwLVZQ","Завантажити сертифікат")</f>
        <v>Завантажити сертифікат</v>
      </c>
    </row>
    <row r="199" spans="1:3" x14ac:dyDescent="0.3">
      <c r="A199">
        <v>198</v>
      </c>
      <c r="B199" t="s">
        <v>199</v>
      </c>
      <c r="C199" t="str">
        <f>HYPERLINK("https://talan.bank.gov.ua/get-user-certificate/pG1KOmQ9ernLqIMjb6rJ","Завантажити сертифікат")</f>
        <v>Завантажити сертифікат</v>
      </c>
    </row>
    <row r="200" spans="1:3" x14ac:dyDescent="0.3">
      <c r="A200">
        <v>199</v>
      </c>
      <c r="B200" t="s">
        <v>200</v>
      </c>
      <c r="C200" t="str">
        <f>HYPERLINK("https://talan.bank.gov.ua/get-user-certificate/pG1KOr3HHEXYpSZ9_B9f","Завантажити сертифікат")</f>
        <v>Завантажити сертифікат</v>
      </c>
    </row>
    <row r="201" spans="1:3" x14ac:dyDescent="0.3">
      <c r="A201">
        <v>200</v>
      </c>
      <c r="B201" t="s">
        <v>201</v>
      </c>
      <c r="C201" t="str">
        <f>HYPERLINK("https://talan.bank.gov.ua/get-user-certificate/pG1KODKhcYj_Rfxr3Fbd","Завантажити сертифікат")</f>
        <v>Завантажити сертифікат</v>
      </c>
    </row>
    <row r="202" spans="1:3" x14ac:dyDescent="0.3">
      <c r="A202">
        <v>201</v>
      </c>
      <c r="B202" t="s">
        <v>202</v>
      </c>
      <c r="C202" t="str">
        <f>HYPERLINK("https://talan.bank.gov.ua/get-user-certificate/pG1KOEWepxEVT8OrVT5T","Завантажити сертифікат")</f>
        <v>Завантажити сертифікат</v>
      </c>
    </row>
    <row r="203" spans="1:3" x14ac:dyDescent="0.3">
      <c r="A203">
        <v>202</v>
      </c>
      <c r="B203" t="s">
        <v>203</v>
      </c>
      <c r="C203" t="str">
        <f>HYPERLINK("https://talan.bank.gov.ua/get-user-certificate/pG1KOJPvORLa0Ma2etAy","Завантажити сертифікат")</f>
        <v>Завантажити сертифікат</v>
      </c>
    </row>
    <row r="204" spans="1:3" x14ac:dyDescent="0.3">
      <c r="A204">
        <v>203</v>
      </c>
      <c r="B204" t="s">
        <v>204</v>
      </c>
      <c r="C204" t="str">
        <f>HYPERLINK("https://talan.bank.gov.ua/get-user-certificate/pG1KOuDSQ9LOev0Uyxyt","Завантажити сертифікат")</f>
        <v>Завантажити сертифікат</v>
      </c>
    </row>
    <row r="205" spans="1:3" x14ac:dyDescent="0.3">
      <c r="A205">
        <v>204</v>
      </c>
      <c r="B205" t="s">
        <v>205</v>
      </c>
      <c r="C205" t="str">
        <f>HYPERLINK("https://talan.bank.gov.ua/get-user-certificate/pG1KOScHNNipY-qp5RBA","Завантажити сертифікат")</f>
        <v>Завантажити сертифікат</v>
      </c>
    </row>
    <row r="206" spans="1:3" x14ac:dyDescent="0.3">
      <c r="A206">
        <v>205</v>
      </c>
      <c r="B206" t="s">
        <v>206</v>
      </c>
      <c r="C206" t="str">
        <f>HYPERLINK("https://talan.bank.gov.ua/get-user-certificate/pG1KO5u4w4XgYlZUGhhY","Завантажити сертифікат")</f>
        <v>Завантажити сертифікат</v>
      </c>
    </row>
    <row r="207" spans="1:3" x14ac:dyDescent="0.3">
      <c r="A207">
        <v>206</v>
      </c>
      <c r="B207" t="s">
        <v>207</v>
      </c>
      <c r="C207" t="str">
        <f>HYPERLINK("https://talan.bank.gov.ua/get-user-certificate/pG1KO6gnM9MEfO9y4bX8","Завантажити сертифікат")</f>
        <v>Завантажити сертифікат</v>
      </c>
    </row>
    <row r="208" spans="1:3" x14ac:dyDescent="0.3">
      <c r="A208">
        <v>207</v>
      </c>
      <c r="B208" t="s">
        <v>208</v>
      </c>
      <c r="C208" t="str">
        <f>HYPERLINK("https://talan.bank.gov.ua/get-user-certificate/pG1KOwVc2vSsOVYQ1OEd","Завантажити сертифікат")</f>
        <v>Завантажити сертифікат</v>
      </c>
    </row>
    <row r="209" spans="1:3" x14ac:dyDescent="0.3">
      <c r="A209">
        <v>208</v>
      </c>
      <c r="B209" t="s">
        <v>209</v>
      </c>
      <c r="C209" t="str">
        <f>HYPERLINK("https://talan.bank.gov.ua/get-user-certificate/pG1KOGa5c7z6dOna7Rk_","Завантажити сертифікат")</f>
        <v>Завантажити сертифікат</v>
      </c>
    </row>
    <row r="210" spans="1:3" x14ac:dyDescent="0.3">
      <c r="A210">
        <v>209</v>
      </c>
      <c r="B210" t="s">
        <v>210</v>
      </c>
      <c r="C210" t="str">
        <f>HYPERLINK("https://talan.bank.gov.ua/get-user-certificate/pG1KOhBPceRoboc6QhSf","Завантажити сертифікат")</f>
        <v>Завантажити сертифікат</v>
      </c>
    </row>
    <row r="211" spans="1:3" x14ac:dyDescent="0.3">
      <c r="A211">
        <v>210</v>
      </c>
      <c r="B211" t="s">
        <v>211</v>
      </c>
      <c r="C211" t="str">
        <f>HYPERLINK("https://talan.bank.gov.ua/get-user-certificate/pG1KOuuxkSd0ETYMotqB","Завантажити сертифікат")</f>
        <v>Завантажити сертифікат</v>
      </c>
    </row>
    <row r="212" spans="1:3" x14ac:dyDescent="0.3">
      <c r="A212">
        <v>211</v>
      </c>
      <c r="B212" t="s">
        <v>212</v>
      </c>
      <c r="C212" t="str">
        <f>HYPERLINK("https://talan.bank.gov.ua/get-user-certificate/pG1KO6A_pgX32AUCOOrv","Завантажити сертифікат")</f>
        <v>Завантажити сертифікат</v>
      </c>
    </row>
    <row r="213" spans="1:3" x14ac:dyDescent="0.3">
      <c r="A213">
        <v>212</v>
      </c>
      <c r="B213" t="s">
        <v>213</v>
      </c>
      <c r="C213" t="str">
        <f>HYPERLINK("https://talan.bank.gov.ua/get-user-certificate/pG1KOjy9JGLsA0R-GAri","Завантажити сертифікат")</f>
        <v>Завантажити сертифікат</v>
      </c>
    </row>
    <row r="214" spans="1:3" x14ac:dyDescent="0.3">
      <c r="A214">
        <v>213</v>
      </c>
      <c r="B214" t="s">
        <v>214</v>
      </c>
      <c r="C214" t="str">
        <f>HYPERLINK("https://talan.bank.gov.ua/get-user-certificate/pG1KOcJGmCTev61jjOCP","Завантажити сертифікат")</f>
        <v>Завантажити сертифікат</v>
      </c>
    </row>
    <row r="215" spans="1:3" x14ac:dyDescent="0.3">
      <c r="A215">
        <v>214</v>
      </c>
      <c r="B215" t="s">
        <v>215</v>
      </c>
      <c r="C215" t="str">
        <f>HYPERLINK("https://talan.bank.gov.ua/get-user-certificate/pG1KOeNQzVRZYCpMRdiA","Завантажити сертифікат")</f>
        <v>Завантажити сертифікат</v>
      </c>
    </row>
    <row r="216" spans="1:3" x14ac:dyDescent="0.3">
      <c r="A216">
        <v>215</v>
      </c>
      <c r="B216" t="s">
        <v>216</v>
      </c>
      <c r="C216" t="str">
        <f>HYPERLINK("https://talan.bank.gov.ua/get-user-certificate/pG1KOzu8yhmZ4eyZv1sN","Завантажити сертифікат")</f>
        <v>Завантажити сертифікат</v>
      </c>
    </row>
    <row r="217" spans="1:3" x14ac:dyDescent="0.3">
      <c r="A217">
        <v>216</v>
      </c>
      <c r="B217" t="s">
        <v>217</v>
      </c>
      <c r="C217" t="str">
        <f>HYPERLINK("https://talan.bank.gov.ua/get-user-certificate/pG1KOXB-BZumChLsCppJ","Завантажити сертифікат")</f>
        <v>Завантажити сертифікат</v>
      </c>
    </row>
    <row r="218" spans="1:3" x14ac:dyDescent="0.3">
      <c r="A218">
        <v>217</v>
      </c>
      <c r="B218" t="s">
        <v>218</v>
      </c>
      <c r="C218" t="str">
        <f>HYPERLINK("https://talan.bank.gov.ua/get-user-certificate/pG1KOFC8jpycdWaGxt4w","Завантажити сертифікат")</f>
        <v>Завантажити сертифікат</v>
      </c>
    </row>
    <row r="219" spans="1:3" x14ac:dyDescent="0.3">
      <c r="A219">
        <v>218</v>
      </c>
      <c r="B219" t="s">
        <v>219</v>
      </c>
      <c r="C219" t="str">
        <f>HYPERLINK("https://talan.bank.gov.ua/get-user-certificate/pG1KON_kEht8rzt9UtWn","Завантажити сертифікат")</f>
        <v>Завантажити сертифікат</v>
      </c>
    </row>
    <row r="220" spans="1:3" x14ac:dyDescent="0.3">
      <c r="A220">
        <v>219</v>
      </c>
      <c r="B220" t="s">
        <v>220</v>
      </c>
      <c r="C220" t="str">
        <f>HYPERLINK("https://talan.bank.gov.ua/get-user-certificate/pG1KO9SZ_dFt4O0g8utz","Завантажити сертифікат")</f>
        <v>Завантажити сертифікат</v>
      </c>
    </row>
    <row r="221" spans="1:3" x14ac:dyDescent="0.3">
      <c r="A221">
        <v>220</v>
      </c>
      <c r="B221" t="s">
        <v>221</v>
      </c>
      <c r="C221" t="str">
        <f>HYPERLINK("https://talan.bank.gov.ua/get-user-certificate/pG1KOuMSidiwJvRqZtHf","Завантажити сертифікат")</f>
        <v>Завантажити сертифікат</v>
      </c>
    </row>
    <row r="222" spans="1:3" x14ac:dyDescent="0.3">
      <c r="A222">
        <v>221</v>
      </c>
      <c r="B222" t="s">
        <v>222</v>
      </c>
      <c r="C222" t="str">
        <f>HYPERLINK("https://talan.bank.gov.ua/get-user-certificate/pG1KO6ZSmgaQR0Mc2lUH","Завантажити сертифікат")</f>
        <v>Завантажити сертифікат</v>
      </c>
    </row>
    <row r="223" spans="1:3" x14ac:dyDescent="0.3">
      <c r="A223">
        <v>222</v>
      </c>
      <c r="B223" t="s">
        <v>223</v>
      </c>
      <c r="C223" t="str">
        <f>HYPERLINK("https://talan.bank.gov.ua/get-user-certificate/pG1KOk90Hb8CndnJ6XsO","Завантажити сертифікат")</f>
        <v>Завантажити сертифікат</v>
      </c>
    </row>
    <row r="224" spans="1:3" x14ac:dyDescent="0.3">
      <c r="A224">
        <v>223</v>
      </c>
      <c r="B224" t="s">
        <v>224</v>
      </c>
      <c r="C224" t="str">
        <f>HYPERLINK("https://talan.bank.gov.ua/get-user-certificate/pG1KO7ZfohiTUBgp1xo-","Завантажити сертифікат")</f>
        <v>Завантажити сертифікат</v>
      </c>
    </row>
    <row r="225" spans="1:3" x14ac:dyDescent="0.3">
      <c r="A225">
        <v>224</v>
      </c>
      <c r="B225" t="s">
        <v>225</v>
      </c>
      <c r="C225" t="str">
        <f>HYPERLINK("https://talan.bank.gov.ua/get-user-certificate/pG1KObuZOTiWaZtNuLFN","Завантажити сертифікат")</f>
        <v>Завантажити сертифікат</v>
      </c>
    </row>
    <row r="226" spans="1:3" x14ac:dyDescent="0.3">
      <c r="A226">
        <v>225</v>
      </c>
      <c r="B226" t="s">
        <v>226</v>
      </c>
      <c r="C226" t="str">
        <f>HYPERLINK("https://talan.bank.gov.ua/get-user-certificate/pG1KOLHhx54uWiU9TIX3","Завантажити сертифікат")</f>
        <v>Завантажити сертифікат</v>
      </c>
    </row>
    <row r="227" spans="1:3" x14ac:dyDescent="0.3">
      <c r="A227">
        <v>226</v>
      </c>
      <c r="B227" t="s">
        <v>227</v>
      </c>
      <c r="C227" t="str">
        <f>HYPERLINK("https://talan.bank.gov.ua/get-user-certificate/pG1KOOY5wLZtRoKGpUZ-","Завантажити сертифікат")</f>
        <v>Завантажити сертифікат</v>
      </c>
    </row>
    <row r="228" spans="1:3" x14ac:dyDescent="0.3">
      <c r="A228">
        <v>227</v>
      </c>
      <c r="B228" t="s">
        <v>228</v>
      </c>
      <c r="C228" t="str">
        <f>HYPERLINK("https://talan.bank.gov.ua/get-user-certificate/pG1KOASyr2EmCDxwKX2u","Завантажити сертифікат")</f>
        <v>Завантажити сертифікат</v>
      </c>
    </row>
    <row r="229" spans="1:3" x14ac:dyDescent="0.3">
      <c r="A229">
        <v>228</v>
      </c>
      <c r="B229" t="s">
        <v>229</v>
      </c>
      <c r="C229" t="str">
        <f>HYPERLINK("https://talan.bank.gov.ua/get-user-certificate/pG1KOBiRI-GzX-3Rer7f","Завантажити сертифікат")</f>
        <v>Завантажити сертифікат</v>
      </c>
    </row>
    <row r="230" spans="1:3" x14ac:dyDescent="0.3">
      <c r="A230">
        <v>229</v>
      </c>
      <c r="B230" t="s">
        <v>230</v>
      </c>
      <c r="C230" t="str">
        <f>HYPERLINK("https://talan.bank.gov.ua/get-user-certificate/pG1KObyazmoiP8qi0uZl","Завантажити сертифікат")</f>
        <v>Завантажити сертифікат</v>
      </c>
    </row>
    <row r="231" spans="1:3" x14ac:dyDescent="0.3">
      <c r="A231">
        <v>230</v>
      </c>
      <c r="B231" t="s">
        <v>231</v>
      </c>
      <c r="C231" t="str">
        <f>HYPERLINK("https://talan.bank.gov.ua/get-user-certificate/pG1KO3-q2M9yLPXhSNuC","Завантажити сертифікат")</f>
        <v>Завантажити сертифікат</v>
      </c>
    </row>
    <row r="232" spans="1:3" x14ac:dyDescent="0.3">
      <c r="A232">
        <v>231</v>
      </c>
      <c r="B232" t="s">
        <v>232</v>
      </c>
      <c r="C232" t="str">
        <f>HYPERLINK("https://talan.bank.gov.ua/get-user-certificate/pG1KOKFr_YACHNOUsFmw","Завантажити сертифікат")</f>
        <v>Завантажити сертифікат</v>
      </c>
    </row>
    <row r="233" spans="1:3" x14ac:dyDescent="0.3">
      <c r="A233">
        <v>232</v>
      </c>
      <c r="B233" t="s">
        <v>233</v>
      </c>
      <c r="C233" t="str">
        <f>HYPERLINK("https://talan.bank.gov.ua/get-user-certificate/pG1KOO5N4btSjvdJb_vs","Завантажити сертифікат")</f>
        <v>Завантажити сертифікат</v>
      </c>
    </row>
    <row r="234" spans="1:3" x14ac:dyDescent="0.3">
      <c r="A234">
        <v>233</v>
      </c>
      <c r="B234" t="s">
        <v>234</v>
      </c>
      <c r="C234" t="str">
        <f>HYPERLINK("https://talan.bank.gov.ua/get-user-certificate/pG1KOoG00Nv_Omjubvdr","Завантажити сертифікат")</f>
        <v>Завантажити сертифікат</v>
      </c>
    </row>
    <row r="235" spans="1:3" x14ac:dyDescent="0.3">
      <c r="A235">
        <v>234</v>
      </c>
      <c r="B235" t="s">
        <v>235</v>
      </c>
      <c r="C235" t="str">
        <f>HYPERLINK("https://talan.bank.gov.ua/get-user-certificate/pG1KOy1OgM0iHrqizTmw","Завантажити сертифікат")</f>
        <v>Завантажити сертифікат</v>
      </c>
    </row>
    <row r="236" spans="1:3" x14ac:dyDescent="0.3">
      <c r="A236">
        <v>235</v>
      </c>
      <c r="B236" t="s">
        <v>236</v>
      </c>
      <c r="C236" t="str">
        <f>HYPERLINK("https://talan.bank.gov.ua/get-user-certificate/pG1KOXy16MyMwieCaDOx","Завантажити сертифікат")</f>
        <v>Завантажити сертифікат</v>
      </c>
    </row>
    <row r="237" spans="1:3" x14ac:dyDescent="0.3">
      <c r="A237">
        <v>236</v>
      </c>
      <c r="B237" t="s">
        <v>237</v>
      </c>
      <c r="C237" t="str">
        <f>HYPERLINK("https://talan.bank.gov.ua/get-user-certificate/pG1KOGWR_FdB1IRAnfX2","Завантажити сертифікат")</f>
        <v>Завантажити сертифікат</v>
      </c>
    </row>
    <row r="238" spans="1:3" x14ac:dyDescent="0.3">
      <c r="A238">
        <v>237</v>
      </c>
      <c r="B238" t="s">
        <v>238</v>
      </c>
      <c r="C238" t="str">
        <f>HYPERLINK("https://talan.bank.gov.ua/get-user-certificate/pG1KOhi58OFMy4QXg4dJ","Завантажити сертифікат")</f>
        <v>Завантажити сертифікат</v>
      </c>
    </row>
    <row r="239" spans="1:3" x14ac:dyDescent="0.3">
      <c r="A239">
        <v>238</v>
      </c>
      <c r="B239" t="s">
        <v>239</v>
      </c>
      <c r="C239" t="str">
        <f>HYPERLINK("https://talan.bank.gov.ua/get-user-certificate/pG1KODAHHsV2Gfz1uv0w","Завантажити сертифікат")</f>
        <v>Завантажити сертифікат</v>
      </c>
    </row>
    <row r="240" spans="1:3" x14ac:dyDescent="0.3">
      <c r="A240">
        <v>239</v>
      </c>
      <c r="B240" t="s">
        <v>240</v>
      </c>
      <c r="C240" t="str">
        <f>HYPERLINK("https://talan.bank.gov.ua/get-user-certificate/pG1KOzCs3kxiFNox5cO8","Завантажити сертифікат")</f>
        <v>Завантажити сертифікат</v>
      </c>
    </row>
    <row r="241" spans="1:3" x14ac:dyDescent="0.3">
      <c r="A241">
        <v>240</v>
      </c>
      <c r="B241" t="s">
        <v>241</v>
      </c>
      <c r="C241" t="str">
        <f>HYPERLINK("https://talan.bank.gov.ua/get-user-certificate/pG1KOBVroGXHM253ZnCK","Завантажити сертифікат")</f>
        <v>Завантажити сертифікат</v>
      </c>
    </row>
    <row r="242" spans="1:3" x14ac:dyDescent="0.3">
      <c r="A242">
        <v>241</v>
      </c>
      <c r="B242" t="s">
        <v>242</v>
      </c>
      <c r="C242" t="str">
        <f>HYPERLINK("https://talan.bank.gov.ua/get-user-certificate/pG1KOGN98iSEo-aiU4sU","Завантажити сертифікат")</f>
        <v>Завантажити сертифікат</v>
      </c>
    </row>
    <row r="243" spans="1:3" x14ac:dyDescent="0.3">
      <c r="A243">
        <v>242</v>
      </c>
      <c r="B243" t="s">
        <v>243</v>
      </c>
      <c r="C243" t="str">
        <f>HYPERLINK("https://talan.bank.gov.ua/get-user-certificate/pG1KOoS0KtE42D6OKH7S","Завантажити сертифікат")</f>
        <v>Завантажити сертифікат</v>
      </c>
    </row>
    <row r="244" spans="1:3" x14ac:dyDescent="0.3">
      <c r="A244">
        <v>243</v>
      </c>
      <c r="B244" t="s">
        <v>244</v>
      </c>
      <c r="C244" t="str">
        <f>HYPERLINK("https://talan.bank.gov.ua/get-user-certificate/pG1KOziuInxRAKXxPiGC","Завантажити сертифікат")</f>
        <v>Завантажити сертифікат</v>
      </c>
    </row>
    <row r="245" spans="1:3" x14ac:dyDescent="0.3">
      <c r="A245">
        <v>244</v>
      </c>
      <c r="B245" t="s">
        <v>245</v>
      </c>
      <c r="C245" t="str">
        <f>HYPERLINK("https://talan.bank.gov.ua/get-user-certificate/pG1KOQ8wwqCoogTxsUdP","Завантажити сертифікат")</f>
        <v>Завантажити сертифікат</v>
      </c>
    </row>
    <row r="246" spans="1:3" x14ac:dyDescent="0.3">
      <c r="A246">
        <v>245</v>
      </c>
      <c r="B246" t="s">
        <v>246</v>
      </c>
      <c r="C246" t="str">
        <f>HYPERLINK("https://talan.bank.gov.ua/get-user-certificate/pG1KO_QRe1XOrJNTFl7k","Завантажити сертифікат")</f>
        <v>Завантажити сертифікат</v>
      </c>
    </row>
    <row r="247" spans="1:3" x14ac:dyDescent="0.3">
      <c r="A247">
        <v>246</v>
      </c>
      <c r="B247" t="s">
        <v>247</v>
      </c>
      <c r="C247" t="str">
        <f>HYPERLINK("https://talan.bank.gov.ua/get-user-certificate/pG1KOmaxMyXDE4hL71k0","Завантажити сертифікат")</f>
        <v>Завантажити сертифікат</v>
      </c>
    </row>
    <row r="248" spans="1:3" x14ac:dyDescent="0.3">
      <c r="A248">
        <v>247</v>
      </c>
      <c r="B248" t="s">
        <v>248</v>
      </c>
      <c r="C248" t="str">
        <f>HYPERLINK("https://talan.bank.gov.ua/get-user-certificate/pG1KOkdfYk2bMf4RqcfE","Завантажити сертифікат")</f>
        <v>Завантажити сертифікат</v>
      </c>
    </row>
    <row r="249" spans="1:3" x14ac:dyDescent="0.3">
      <c r="A249">
        <v>248</v>
      </c>
      <c r="B249" t="s">
        <v>249</v>
      </c>
      <c r="C249" t="str">
        <f>HYPERLINK("https://talan.bank.gov.ua/get-user-certificate/pG1KOa5SaPQZc8DUmxXC","Завантажити сертифікат")</f>
        <v>Завантажити сертифікат</v>
      </c>
    </row>
    <row r="250" spans="1:3" x14ac:dyDescent="0.3">
      <c r="A250">
        <v>249</v>
      </c>
      <c r="B250" t="s">
        <v>250</v>
      </c>
      <c r="C250" t="str">
        <f>HYPERLINK("https://talan.bank.gov.ua/get-user-certificate/pG1KO6PsbrfmsrwIk10q","Завантажити сертифікат")</f>
        <v>Завантажити сертифікат</v>
      </c>
    </row>
    <row r="251" spans="1:3" x14ac:dyDescent="0.3">
      <c r="A251">
        <v>250</v>
      </c>
      <c r="B251" t="s">
        <v>251</v>
      </c>
      <c r="C251" t="str">
        <f>HYPERLINK("https://talan.bank.gov.ua/get-user-certificate/pG1KODcF6yDv-5VXxXqX","Завантажити сертифікат")</f>
        <v>Завантажити сертифікат</v>
      </c>
    </row>
    <row r="252" spans="1:3" x14ac:dyDescent="0.3">
      <c r="A252">
        <v>251</v>
      </c>
      <c r="B252" t="s">
        <v>252</v>
      </c>
      <c r="C252" t="str">
        <f>HYPERLINK("https://talan.bank.gov.ua/get-user-certificate/pG1KObsoZ2e-LAXJS5mq","Завантажити сертифікат")</f>
        <v>Завантажити сертифікат</v>
      </c>
    </row>
    <row r="253" spans="1:3" x14ac:dyDescent="0.3">
      <c r="A253">
        <v>252</v>
      </c>
      <c r="B253" t="s">
        <v>253</v>
      </c>
      <c r="C253" t="str">
        <f>HYPERLINK("https://talan.bank.gov.ua/get-user-certificate/pG1KO2gJVDEAnaZmmB-3","Завантажити сертифікат")</f>
        <v>Завантажити сертифікат</v>
      </c>
    </row>
    <row r="254" spans="1:3" x14ac:dyDescent="0.3">
      <c r="A254">
        <v>253</v>
      </c>
      <c r="B254" t="s">
        <v>254</v>
      </c>
      <c r="C254" t="str">
        <f>HYPERLINK("https://talan.bank.gov.ua/get-user-certificate/pG1KO_5rWJrsfD0RyRoj","Завантажити сертифікат")</f>
        <v>Завантажити сертифікат</v>
      </c>
    </row>
    <row r="255" spans="1:3" x14ac:dyDescent="0.3">
      <c r="A255">
        <v>254</v>
      </c>
      <c r="B255" t="s">
        <v>255</v>
      </c>
      <c r="C255" t="str">
        <f>HYPERLINK("https://talan.bank.gov.ua/get-user-certificate/pG1KOwwx1EpbE08-OIMl","Завантажити сертифікат")</f>
        <v>Завантажити сертифікат</v>
      </c>
    </row>
    <row r="256" spans="1:3" x14ac:dyDescent="0.3">
      <c r="A256">
        <v>255</v>
      </c>
      <c r="B256" t="s">
        <v>256</v>
      </c>
      <c r="C256" t="str">
        <f>HYPERLINK("https://talan.bank.gov.ua/get-user-certificate/pG1KO4koDwa2e7K541eQ","Завантажити сертифікат")</f>
        <v>Завантажити сертифікат</v>
      </c>
    </row>
    <row r="257" spans="1:3" x14ac:dyDescent="0.3">
      <c r="A257">
        <v>256</v>
      </c>
      <c r="B257" t="s">
        <v>257</v>
      </c>
      <c r="C257" t="str">
        <f>HYPERLINK("https://talan.bank.gov.ua/get-user-certificate/pG1KOilZxjt8VPtGHD9-","Завантажити сертифікат")</f>
        <v>Завантажити сертифікат</v>
      </c>
    </row>
    <row r="258" spans="1:3" x14ac:dyDescent="0.3">
      <c r="A258">
        <v>257</v>
      </c>
      <c r="B258" t="s">
        <v>258</v>
      </c>
      <c r="C258" t="str">
        <f>HYPERLINK("https://talan.bank.gov.ua/get-user-certificate/pG1KOc6UkR8k2C6pv_mc","Завантажити сертифікат")</f>
        <v>Завантажити сертифікат</v>
      </c>
    </row>
    <row r="259" spans="1:3" x14ac:dyDescent="0.3">
      <c r="A259">
        <v>258</v>
      </c>
      <c r="B259" t="s">
        <v>259</v>
      </c>
      <c r="C259" t="str">
        <f>HYPERLINK("https://talan.bank.gov.ua/get-user-certificate/pG1KOKcG-YNxepGKJKNx","Завантажити сертифікат")</f>
        <v>Завантажити сертифікат</v>
      </c>
    </row>
    <row r="260" spans="1:3" x14ac:dyDescent="0.3">
      <c r="A260">
        <v>259</v>
      </c>
      <c r="B260" t="s">
        <v>260</v>
      </c>
      <c r="C260" t="str">
        <f>HYPERLINK("https://talan.bank.gov.ua/get-user-certificate/pG1KOlOPfEiHDRHPtB49","Завантажити сертифікат")</f>
        <v>Завантажити сертифікат</v>
      </c>
    </row>
    <row r="261" spans="1:3" x14ac:dyDescent="0.3">
      <c r="A261">
        <v>260</v>
      </c>
      <c r="B261" t="s">
        <v>261</v>
      </c>
      <c r="C261" t="str">
        <f>HYPERLINK("https://talan.bank.gov.ua/get-user-certificate/pG1KOAZv-l5RqjrDaLdf","Завантажити сертифікат")</f>
        <v>Завантажити сертифікат</v>
      </c>
    </row>
    <row r="262" spans="1:3" x14ac:dyDescent="0.3">
      <c r="A262">
        <v>261</v>
      </c>
      <c r="B262" t="s">
        <v>262</v>
      </c>
      <c r="C262" t="str">
        <f>HYPERLINK("https://talan.bank.gov.ua/get-user-certificate/pG1KOL-ePrls2ll9EZJS","Завантажити сертифікат")</f>
        <v>Завантажити сертифікат</v>
      </c>
    </row>
    <row r="263" spans="1:3" x14ac:dyDescent="0.3">
      <c r="A263">
        <v>262</v>
      </c>
      <c r="B263" t="s">
        <v>263</v>
      </c>
      <c r="C263" t="str">
        <f>HYPERLINK("https://talan.bank.gov.ua/get-user-certificate/pG1KOXv860Yp98r6o0YR","Завантажити сертифікат")</f>
        <v>Завантажити сертифікат</v>
      </c>
    </row>
    <row r="264" spans="1:3" x14ac:dyDescent="0.3">
      <c r="A264">
        <v>263</v>
      </c>
      <c r="B264" t="s">
        <v>264</v>
      </c>
      <c r="C264" t="str">
        <f>HYPERLINK("https://talan.bank.gov.ua/get-user-certificate/pG1KO4JmIOAHPFtzlBPl","Завантажити сертифікат")</f>
        <v>Завантажити сертифікат</v>
      </c>
    </row>
    <row r="265" spans="1:3" x14ac:dyDescent="0.3">
      <c r="A265">
        <v>264</v>
      </c>
      <c r="B265" t="s">
        <v>265</v>
      </c>
      <c r="C265" t="str">
        <f>HYPERLINK("https://talan.bank.gov.ua/get-user-certificate/pG1KOqZ_dXBHLVox5aFk","Завантажити сертифікат")</f>
        <v>Завантажити сертифікат</v>
      </c>
    </row>
    <row r="266" spans="1:3" x14ac:dyDescent="0.3">
      <c r="A266">
        <v>265</v>
      </c>
      <c r="B266" t="s">
        <v>266</v>
      </c>
      <c r="C266" t="str">
        <f>HYPERLINK("https://talan.bank.gov.ua/get-user-certificate/pG1KOnNI3ZBMJut6g10W","Завантажити сертифікат")</f>
        <v>Завантажити сертифікат</v>
      </c>
    </row>
    <row r="267" spans="1:3" x14ac:dyDescent="0.3">
      <c r="A267">
        <v>266</v>
      </c>
      <c r="B267" t="s">
        <v>267</v>
      </c>
      <c r="C267" t="str">
        <f>HYPERLINK("https://talan.bank.gov.ua/get-user-certificate/pG1KOgXpjrJ7vplrgPRh","Завантажити сертифікат")</f>
        <v>Завантажити сертифікат</v>
      </c>
    </row>
    <row r="268" spans="1:3" x14ac:dyDescent="0.3">
      <c r="A268">
        <v>267</v>
      </c>
      <c r="B268" t="s">
        <v>268</v>
      </c>
      <c r="C268" t="str">
        <f>HYPERLINK("https://talan.bank.gov.ua/get-user-certificate/pG1KOcAWrQfBg_YIPTad","Завантажити сертифікат")</f>
        <v>Завантажити сертифікат</v>
      </c>
    </row>
    <row r="269" spans="1:3" x14ac:dyDescent="0.3">
      <c r="A269">
        <v>268</v>
      </c>
      <c r="B269" t="s">
        <v>269</v>
      </c>
      <c r="C269" t="str">
        <f>HYPERLINK("https://talan.bank.gov.ua/get-user-certificate/pG1KOL4ptrRqGDSVjF0S","Завантажити сертифікат")</f>
        <v>Завантажити сертифікат</v>
      </c>
    </row>
    <row r="270" spans="1:3" x14ac:dyDescent="0.3">
      <c r="A270">
        <v>269</v>
      </c>
      <c r="B270" t="s">
        <v>270</v>
      </c>
      <c r="C270" t="str">
        <f>HYPERLINK("https://talan.bank.gov.ua/get-user-certificate/pG1KOIuylnI8eOShrKA9","Завантажити сертифікат")</f>
        <v>Завантажити сертифікат</v>
      </c>
    </row>
    <row r="271" spans="1:3" x14ac:dyDescent="0.3">
      <c r="A271">
        <v>270</v>
      </c>
      <c r="B271" t="s">
        <v>271</v>
      </c>
      <c r="C271" t="str">
        <f>HYPERLINK("https://talan.bank.gov.ua/get-user-certificate/pG1KOjA1K0m6BVmw7jEM","Завантажити сертифікат")</f>
        <v>Завантажити сертифікат</v>
      </c>
    </row>
    <row r="272" spans="1:3" x14ac:dyDescent="0.3">
      <c r="A272">
        <v>271</v>
      </c>
      <c r="B272" t="s">
        <v>272</v>
      </c>
      <c r="C272" t="str">
        <f>HYPERLINK("https://talan.bank.gov.ua/get-user-certificate/pG1KOY8_z8n3NiCGzUG3","Завантажити сертифікат")</f>
        <v>Завантажити сертифікат</v>
      </c>
    </row>
    <row r="273" spans="1:3" x14ac:dyDescent="0.3">
      <c r="A273">
        <v>272</v>
      </c>
      <c r="B273" t="s">
        <v>273</v>
      </c>
      <c r="C273" t="str">
        <f>HYPERLINK("https://talan.bank.gov.ua/get-user-certificate/pG1KOASnbQU_gb6En3Z4","Завантажити сертифікат")</f>
        <v>Завантажити сертифікат</v>
      </c>
    </row>
    <row r="274" spans="1:3" x14ac:dyDescent="0.3">
      <c r="A274">
        <v>273</v>
      </c>
      <c r="B274" t="s">
        <v>274</v>
      </c>
      <c r="C274" t="str">
        <f>HYPERLINK("https://talan.bank.gov.ua/get-user-certificate/pG1KOef578XxRsVfcB9x","Завантажити сертифікат")</f>
        <v>Завантажити сертифікат</v>
      </c>
    </row>
    <row r="275" spans="1:3" x14ac:dyDescent="0.3">
      <c r="A275">
        <v>274</v>
      </c>
      <c r="B275" t="s">
        <v>275</v>
      </c>
      <c r="C275" t="str">
        <f>HYPERLINK("https://talan.bank.gov.ua/get-user-certificate/pG1KOZ2CcQGmbH2pFIEJ","Завантажити сертифікат")</f>
        <v>Завантажити сертифікат</v>
      </c>
    </row>
    <row r="276" spans="1:3" x14ac:dyDescent="0.3">
      <c r="A276">
        <v>275</v>
      </c>
      <c r="B276" t="s">
        <v>276</v>
      </c>
      <c r="C276" t="str">
        <f>HYPERLINK("https://talan.bank.gov.ua/get-user-certificate/pG1KO4_DwHJvW5aLJ38q","Завантажити сертифікат")</f>
        <v>Завантажити сертифікат</v>
      </c>
    </row>
    <row r="277" spans="1:3" x14ac:dyDescent="0.3">
      <c r="A277">
        <v>276</v>
      </c>
      <c r="B277" t="s">
        <v>277</v>
      </c>
      <c r="C277" t="str">
        <f>HYPERLINK("https://talan.bank.gov.ua/get-user-certificate/pG1KOAk5I9Vz_u5AIwDe","Завантажити сертифікат")</f>
        <v>Завантажити сертифікат</v>
      </c>
    </row>
    <row r="278" spans="1:3" x14ac:dyDescent="0.3">
      <c r="A278">
        <v>277</v>
      </c>
      <c r="B278" t="s">
        <v>278</v>
      </c>
      <c r="C278" t="str">
        <f>HYPERLINK("https://talan.bank.gov.ua/get-user-certificate/pG1KONgoV0EiTZMcNi37","Завантажити сертифікат")</f>
        <v>Завантажити сертифікат</v>
      </c>
    </row>
    <row r="279" spans="1:3" x14ac:dyDescent="0.3">
      <c r="A279">
        <v>278</v>
      </c>
      <c r="B279" t="s">
        <v>279</v>
      </c>
      <c r="C279" t="str">
        <f>HYPERLINK("https://talan.bank.gov.ua/get-user-certificate/pG1KONK9gjK4pQuBWpZ7","Завантажити сертифікат")</f>
        <v>Завантажити сертифікат</v>
      </c>
    </row>
    <row r="280" spans="1:3" x14ac:dyDescent="0.3">
      <c r="A280">
        <v>279</v>
      </c>
      <c r="B280" t="s">
        <v>280</v>
      </c>
      <c r="C280" t="str">
        <f>HYPERLINK("https://talan.bank.gov.ua/get-user-certificate/pG1KOg0Ego8cG_QBnJV7","Завантажити сертифікат")</f>
        <v>Завантажити сертифікат</v>
      </c>
    </row>
    <row r="281" spans="1:3" x14ac:dyDescent="0.3">
      <c r="A281">
        <v>280</v>
      </c>
      <c r="B281" t="s">
        <v>281</v>
      </c>
      <c r="C281" t="str">
        <f>HYPERLINK("https://talan.bank.gov.ua/get-user-certificate/pG1KOJfnaMsiO_dNWyRo","Завантажити сертифікат")</f>
        <v>Завантажити сертифікат</v>
      </c>
    </row>
    <row r="282" spans="1:3" x14ac:dyDescent="0.3">
      <c r="A282">
        <v>281</v>
      </c>
      <c r="B282" t="s">
        <v>282</v>
      </c>
      <c r="C282" t="str">
        <f>HYPERLINK("https://talan.bank.gov.ua/get-user-certificate/pG1KONpkc7vDy4lZArr8","Завантажити сертифікат")</f>
        <v>Завантажити сертифікат</v>
      </c>
    </row>
    <row r="283" spans="1:3" x14ac:dyDescent="0.3">
      <c r="A283">
        <v>282</v>
      </c>
      <c r="B283" t="s">
        <v>283</v>
      </c>
      <c r="C283" t="str">
        <f>HYPERLINK("https://talan.bank.gov.ua/get-user-certificate/pG1KOAbiE3kNUXSInm_x","Завантажити сертифікат")</f>
        <v>Завантажити сертифікат</v>
      </c>
    </row>
    <row r="284" spans="1:3" x14ac:dyDescent="0.3">
      <c r="A284">
        <v>283</v>
      </c>
      <c r="B284" t="s">
        <v>284</v>
      </c>
      <c r="C284" t="str">
        <f>HYPERLINK("https://talan.bank.gov.ua/get-user-certificate/pG1KOZ_Gn9kvYVLPLLdI","Завантажити сертифікат")</f>
        <v>Завантажити сертифікат</v>
      </c>
    </row>
    <row r="285" spans="1:3" x14ac:dyDescent="0.3">
      <c r="A285">
        <v>284</v>
      </c>
      <c r="B285" t="s">
        <v>285</v>
      </c>
      <c r="C285" t="str">
        <f>HYPERLINK("https://talan.bank.gov.ua/get-user-certificate/pG1KOE8dc4SWtc_2hsXd","Завантажити сертифікат")</f>
        <v>Завантажити сертифікат</v>
      </c>
    </row>
    <row r="286" spans="1:3" x14ac:dyDescent="0.3">
      <c r="A286">
        <v>285</v>
      </c>
      <c r="B286" t="s">
        <v>286</v>
      </c>
      <c r="C286" t="str">
        <f>HYPERLINK("https://talan.bank.gov.ua/get-user-certificate/pG1KOC8nlbwhoBjpyRB2","Завантажити сертифікат")</f>
        <v>Завантажити сертифікат</v>
      </c>
    </row>
    <row r="287" spans="1:3" x14ac:dyDescent="0.3">
      <c r="A287">
        <v>286</v>
      </c>
      <c r="B287" t="s">
        <v>287</v>
      </c>
      <c r="C287" t="str">
        <f>HYPERLINK("https://talan.bank.gov.ua/get-user-certificate/pG1KOvsPH2nVzndP1r4A","Завантажити сертифікат")</f>
        <v>Завантажити сертифікат</v>
      </c>
    </row>
    <row r="288" spans="1:3" x14ac:dyDescent="0.3">
      <c r="A288">
        <v>287</v>
      </c>
      <c r="B288" t="s">
        <v>288</v>
      </c>
      <c r="C288" t="str">
        <f>HYPERLINK("https://talan.bank.gov.ua/get-user-certificate/pG1KOPqxH2gJuY-tskVm","Завантажити сертифікат")</f>
        <v>Завантажити сертифікат</v>
      </c>
    </row>
    <row r="289" spans="1:3" x14ac:dyDescent="0.3">
      <c r="A289">
        <v>288</v>
      </c>
      <c r="B289" t="s">
        <v>289</v>
      </c>
      <c r="C289" t="str">
        <f>HYPERLINK("https://talan.bank.gov.ua/get-user-certificate/pG1KOUdmcSi2-G-czT4Z","Завантажити сертифікат")</f>
        <v>Завантажити сертифікат</v>
      </c>
    </row>
    <row r="290" spans="1:3" x14ac:dyDescent="0.3">
      <c r="A290">
        <v>289</v>
      </c>
      <c r="B290" t="s">
        <v>290</v>
      </c>
      <c r="C290" t="str">
        <f>HYPERLINK("https://talan.bank.gov.ua/get-user-certificate/pG1KOruiElqo2FEjzEzw","Завантажити сертифікат")</f>
        <v>Завантажити сертифікат</v>
      </c>
    </row>
    <row r="291" spans="1:3" x14ac:dyDescent="0.3">
      <c r="A291">
        <v>290</v>
      </c>
      <c r="B291" t="s">
        <v>291</v>
      </c>
      <c r="C291" t="str">
        <f>HYPERLINK("https://talan.bank.gov.ua/get-user-certificate/pG1KO45MQFeDr03AyeGh","Завантажити сертифікат")</f>
        <v>Завантажити сертифікат</v>
      </c>
    </row>
    <row r="292" spans="1:3" x14ac:dyDescent="0.3">
      <c r="A292">
        <v>291</v>
      </c>
      <c r="B292" t="s">
        <v>292</v>
      </c>
      <c r="C292" t="str">
        <f>HYPERLINK("https://talan.bank.gov.ua/get-user-certificate/pG1KO2VWbd6IVqbOKQ9M","Завантажити сертифікат")</f>
        <v>Завантажити сертифікат</v>
      </c>
    </row>
    <row r="293" spans="1:3" x14ac:dyDescent="0.3">
      <c r="A293">
        <v>292</v>
      </c>
      <c r="B293" t="s">
        <v>293</v>
      </c>
      <c r="C293" t="str">
        <f>HYPERLINK("https://talan.bank.gov.ua/get-user-certificate/pG1KOYfaDJyY6yS6MIhV","Завантажити сертифікат")</f>
        <v>Завантажити сертифікат</v>
      </c>
    </row>
    <row r="294" spans="1:3" x14ac:dyDescent="0.3">
      <c r="A294">
        <v>293</v>
      </c>
      <c r="B294" t="s">
        <v>294</v>
      </c>
      <c r="C294" t="str">
        <f>HYPERLINK("https://talan.bank.gov.ua/get-user-certificate/pG1KOCvOdcIxxp4ByGgL","Завантажити сертифікат")</f>
        <v>Завантажити сертифікат</v>
      </c>
    </row>
    <row r="295" spans="1:3" x14ac:dyDescent="0.3">
      <c r="A295">
        <v>294</v>
      </c>
      <c r="B295" t="s">
        <v>295</v>
      </c>
      <c r="C295" t="str">
        <f>HYPERLINK("https://talan.bank.gov.ua/get-user-certificate/pG1KOaxPmVBSQ6bRHKMo","Завантажити сертифікат")</f>
        <v>Завантажити сертифікат</v>
      </c>
    </row>
    <row r="296" spans="1:3" x14ac:dyDescent="0.3">
      <c r="A296">
        <v>295</v>
      </c>
      <c r="B296" t="s">
        <v>296</v>
      </c>
      <c r="C296" t="str">
        <f>HYPERLINK("https://talan.bank.gov.ua/get-user-certificate/pG1KOlnl9qZ5AxrlokSP","Завантажити сертифікат")</f>
        <v>Завантажити сертифікат</v>
      </c>
    </row>
    <row r="297" spans="1:3" x14ac:dyDescent="0.3">
      <c r="A297">
        <v>296</v>
      </c>
      <c r="B297" t="s">
        <v>297</v>
      </c>
      <c r="C297" t="str">
        <f>HYPERLINK("https://talan.bank.gov.ua/get-user-certificate/pG1KOV3JcXShXL1LPgTl","Завантажити сертифікат")</f>
        <v>Завантажити сертифікат</v>
      </c>
    </row>
    <row r="298" spans="1:3" x14ac:dyDescent="0.3">
      <c r="A298">
        <v>297</v>
      </c>
      <c r="B298" t="s">
        <v>298</v>
      </c>
      <c r="C298" t="str">
        <f>HYPERLINK("https://talan.bank.gov.ua/get-user-certificate/pG1KO8GzM_tvD5faNWTI","Завантажити сертифікат")</f>
        <v>Завантажити сертифікат</v>
      </c>
    </row>
    <row r="299" spans="1:3" x14ac:dyDescent="0.3">
      <c r="A299">
        <v>298</v>
      </c>
      <c r="B299" t="s">
        <v>299</v>
      </c>
      <c r="C299" t="str">
        <f>HYPERLINK("https://talan.bank.gov.ua/get-user-certificate/pG1KOTIGqALmGy3HBS_2","Завантажити сертифікат")</f>
        <v>Завантажити сертифікат</v>
      </c>
    </row>
    <row r="300" spans="1:3" x14ac:dyDescent="0.3">
      <c r="A300">
        <v>299</v>
      </c>
      <c r="B300" t="s">
        <v>300</v>
      </c>
      <c r="C300" t="str">
        <f>HYPERLINK("https://talan.bank.gov.ua/get-user-certificate/pG1KOAIF4idAitRHkTTn","Завантажити сертифікат")</f>
        <v>Завантажити сертифікат</v>
      </c>
    </row>
    <row r="301" spans="1:3" x14ac:dyDescent="0.3">
      <c r="A301">
        <v>300</v>
      </c>
      <c r="B301" t="s">
        <v>301</v>
      </c>
      <c r="C301" t="str">
        <f>HYPERLINK("https://talan.bank.gov.ua/get-user-certificate/pG1KON9neOcDKJwCwbK8","Завантажити сертифікат")</f>
        <v>Завантажити сертифікат</v>
      </c>
    </row>
    <row r="302" spans="1:3" x14ac:dyDescent="0.3">
      <c r="A302">
        <v>301</v>
      </c>
      <c r="B302" t="s">
        <v>302</v>
      </c>
      <c r="C302" t="str">
        <f>HYPERLINK("https://talan.bank.gov.ua/get-user-certificate/pG1KOkp52V6AyW1xtS2T","Завантажити сертифікат")</f>
        <v>Завантажити сертифікат</v>
      </c>
    </row>
    <row r="303" spans="1:3" x14ac:dyDescent="0.3">
      <c r="A303">
        <v>302</v>
      </c>
      <c r="B303" t="s">
        <v>303</v>
      </c>
      <c r="C303" t="str">
        <f>HYPERLINK("https://talan.bank.gov.ua/get-user-certificate/pG1KOgmH-VTrr1_SXVmY","Завантажити сертифікат")</f>
        <v>Завантажити сертифікат</v>
      </c>
    </row>
    <row r="304" spans="1:3" x14ac:dyDescent="0.3">
      <c r="A304">
        <v>303</v>
      </c>
      <c r="B304" t="s">
        <v>304</v>
      </c>
      <c r="C304" t="str">
        <f>HYPERLINK("https://talan.bank.gov.ua/get-user-certificate/pG1KO4iLGqWmz_FM-3m2","Завантажити сертифікат")</f>
        <v>Завантажити сертифікат</v>
      </c>
    </row>
    <row r="305" spans="1:3" x14ac:dyDescent="0.3">
      <c r="A305">
        <v>304</v>
      </c>
      <c r="B305" t="s">
        <v>305</v>
      </c>
      <c r="C305" t="str">
        <f>HYPERLINK("https://talan.bank.gov.ua/get-user-certificate/pG1KOTuSAJ47VgAu6db2","Завантажити сертифікат")</f>
        <v>Завантажити сертифікат</v>
      </c>
    </row>
    <row r="306" spans="1:3" x14ac:dyDescent="0.3">
      <c r="A306">
        <v>305</v>
      </c>
      <c r="B306" t="s">
        <v>306</v>
      </c>
      <c r="C306" t="str">
        <f>HYPERLINK("https://talan.bank.gov.ua/get-user-certificate/pG1KOTr_Jrq7vl2ekmlj","Завантажити сертифікат")</f>
        <v>Завантажити сертифікат</v>
      </c>
    </row>
    <row r="307" spans="1:3" x14ac:dyDescent="0.3">
      <c r="A307">
        <v>306</v>
      </c>
      <c r="B307" t="s">
        <v>307</v>
      </c>
      <c r="C307" t="str">
        <f>HYPERLINK("https://talan.bank.gov.ua/get-user-certificate/pG1KOOf4oQ5LuhUQdIvD","Завантажити сертифікат")</f>
        <v>Завантажити сертифікат</v>
      </c>
    </row>
    <row r="308" spans="1:3" x14ac:dyDescent="0.3">
      <c r="A308">
        <v>307</v>
      </c>
      <c r="B308" t="s">
        <v>308</v>
      </c>
      <c r="C308" t="str">
        <f>HYPERLINK("https://talan.bank.gov.ua/get-user-certificate/pG1KOpSnV4K75n2LdfjI","Завантажити сертифікат")</f>
        <v>Завантажити сертифікат</v>
      </c>
    </row>
    <row r="309" spans="1:3" x14ac:dyDescent="0.3">
      <c r="A309">
        <v>308</v>
      </c>
      <c r="B309" t="s">
        <v>309</v>
      </c>
      <c r="C309" t="str">
        <f>HYPERLINK("https://talan.bank.gov.ua/get-user-certificate/pG1KOKZuQMrrbSOsJMGX","Завантажити сертифікат")</f>
        <v>Завантажити сертифікат</v>
      </c>
    </row>
    <row r="310" spans="1:3" x14ac:dyDescent="0.3">
      <c r="A310">
        <v>309</v>
      </c>
      <c r="B310" t="s">
        <v>310</v>
      </c>
      <c r="C310" t="str">
        <f>HYPERLINK("https://talan.bank.gov.ua/get-user-certificate/pG1KOwtKQUdWP_P6b5Uc","Завантажити сертифікат")</f>
        <v>Завантажити сертифікат</v>
      </c>
    </row>
    <row r="311" spans="1:3" x14ac:dyDescent="0.3">
      <c r="A311">
        <v>310</v>
      </c>
      <c r="B311" t="s">
        <v>311</v>
      </c>
      <c r="C311" t="str">
        <f>HYPERLINK("https://talan.bank.gov.ua/get-user-certificate/pG1KOXzoxUZ1qX9v3b-0","Завантажити сертифікат")</f>
        <v>Завантажити сертифікат</v>
      </c>
    </row>
    <row r="312" spans="1:3" x14ac:dyDescent="0.3">
      <c r="A312">
        <v>311</v>
      </c>
      <c r="B312" t="s">
        <v>312</v>
      </c>
      <c r="C312" t="str">
        <f>HYPERLINK("https://talan.bank.gov.ua/get-user-certificate/pG1KOqZNz9uWwpiug3eW","Завантажити сертифікат")</f>
        <v>Завантажити сертифікат</v>
      </c>
    </row>
    <row r="313" spans="1:3" x14ac:dyDescent="0.3">
      <c r="A313">
        <v>312</v>
      </c>
      <c r="B313" t="s">
        <v>313</v>
      </c>
      <c r="C313" t="str">
        <f>HYPERLINK("https://talan.bank.gov.ua/get-user-certificate/pG1KOtghtStYI3xCe0qB","Завантажити сертифікат")</f>
        <v>Завантажити сертифікат</v>
      </c>
    </row>
    <row r="314" spans="1:3" x14ac:dyDescent="0.3">
      <c r="A314">
        <v>313</v>
      </c>
      <c r="B314" t="s">
        <v>314</v>
      </c>
      <c r="C314" t="str">
        <f>HYPERLINK("https://talan.bank.gov.ua/get-user-certificate/pG1KOxJpVo1mcz7E_TJX","Завантажити сертифікат")</f>
        <v>Завантажити сертифікат</v>
      </c>
    </row>
    <row r="315" spans="1:3" x14ac:dyDescent="0.3">
      <c r="A315">
        <v>314</v>
      </c>
      <c r="B315" t="s">
        <v>315</v>
      </c>
      <c r="C315" t="str">
        <f>HYPERLINK("https://talan.bank.gov.ua/get-user-certificate/pG1KOUY2QnKLmRE6R69u","Завантажити сертифікат")</f>
        <v>Завантажити сертифікат</v>
      </c>
    </row>
    <row r="316" spans="1:3" x14ac:dyDescent="0.3">
      <c r="A316">
        <v>315</v>
      </c>
      <c r="B316" t="s">
        <v>316</v>
      </c>
      <c r="C316" t="str">
        <f>HYPERLINK("https://talan.bank.gov.ua/get-user-certificate/pG1KOrCCyojHdkx4vUBG","Завантажити сертифікат")</f>
        <v>Завантажити сертифікат</v>
      </c>
    </row>
    <row r="317" spans="1:3" x14ac:dyDescent="0.3">
      <c r="A317">
        <v>316</v>
      </c>
      <c r="B317" t="s">
        <v>317</v>
      </c>
      <c r="C317" t="str">
        <f>HYPERLINK("https://talan.bank.gov.ua/get-user-certificate/pG1KOOKM_vYOMOgOScge","Завантажити сертифікат")</f>
        <v>Завантажити сертифікат</v>
      </c>
    </row>
    <row r="318" spans="1:3" x14ac:dyDescent="0.3">
      <c r="A318">
        <v>317</v>
      </c>
      <c r="B318" t="s">
        <v>318</v>
      </c>
      <c r="C318" t="str">
        <f>HYPERLINK("https://talan.bank.gov.ua/get-user-certificate/pG1KOyTGL6Jo2m49lSvU","Завантажити сертифікат")</f>
        <v>Завантажити сертифікат</v>
      </c>
    </row>
    <row r="319" spans="1:3" x14ac:dyDescent="0.3">
      <c r="A319">
        <v>318</v>
      </c>
      <c r="B319" t="s">
        <v>319</v>
      </c>
      <c r="C319" t="str">
        <f>HYPERLINK("https://talan.bank.gov.ua/get-user-certificate/pG1KOKHYt923fAR3BeQP","Завантажити сертифікат")</f>
        <v>Завантажити сертифікат</v>
      </c>
    </row>
    <row r="320" spans="1:3" x14ac:dyDescent="0.3">
      <c r="A320">
        <v>319</v>
      </c>
      <c r="B320" t="s">
        <v>320</v>
      </c>
      <c r="C320" t="str">
        <f>HYPERLINK("https://talan.bank.gov.ua/get-user-certificate/pG1KO59NYfQb-ERiWH-B","Завантажити сертифікат")</f>
        <v>Завантажити сертифікат</v>
      </c>
    </row>
    <row r="321" spans="1:3" x14ac:dyDescent="0.3">
      <c r="A321">
        <v>320</v>
      </c>
      <c r="B321" t="s">
        <v>321</v>
      </c>
      <c r="C321" t="str">
        <f>HYPERLINK("https://talan.bank.gov.ua/get-user-certificate/pG1KORcEpY7mjXSFkTjX","Завантажити сертифікат")</f>
        <v>Завантажити сертифікат</v>
      </c>
    </row>
    <row r="322" spans="1:3" x14ac:dyDescent="0.3">
      <c r="A322">
        <v>321</v>
      </c>
      <c r="B322" t="s">
        <v>322</v>
      </c>
      <c r="C322" t="str">
        <f>HYPERLINK("https://talan.bank.gov.ua/get-user-certificate/pG1KODZlgJtxmpJ3xO8U","Завантажити сертифікат")</f>
        <v>Завантажити сертифікат</v>
      </c>
    </row>
    <row r="323" spans="1:3" x14ac:dyDescent="0.3">
      <c r="A323">
        <v>322</v>
      </c>
      <c r="B323" t="s">
        <v>323</v>
      </c>
      <c r="C323" t="str">
        <f>HYPERLINK("https://talan.bank.gov.ua/get-user-certificate/pG1KOCMbJ2nasvw26EMw","Завантажити сертифікат")</f>
        <v>Завантажити сертифікат</v>
      </c>
    </row>
    <row r="324" spans="1:3" x14ac:dyDescent="0.3">
      <c r="A324">
        <v>323</v>
      </c>
      <c r="B324" t="s">
        <v>324</v>
      </c>
      <c r="C324" t="str">
        <f>HYPERLINK("https://talan.bank.gov.ua/get-user-certificate/pG1KO_WeknYGDsF_HJj3","Завантажити сертифікат")</f>
        <v>Завантажити сертифікат</v>
      </c>
    </row>
    <row r="325" spans="1:3" x14ac:dyDescent="0.3">
      <c r="A325">
        <v>324</v>
      </c>
      <c r="B325" t="s">
        <v>325</v>
      </c>
      <c r="C325" t="str">
        <f>HYPERLINK("https://talan.bank.gov.ua/get-user-certificate/pG1KO8UK6fx2hu7biHQA","Завантажити сертифікат")</f>
        <v>Завантажити сертифікат</v>
      </c>
    </row>
    <row r="326" spans="1:3" x14ac:dyDescent="0.3">
      <c r="A326">
        <v>325</v>
      </c>
      <c r="B326" t="s">
        <v>326</v>
      </c>
      <c r="C326" t="str">
        <f>HYPERLINK("https://talan.bank.gov.ua/get-user-certificate/pG1KOaycBDGJ8NMdPiiv","Завантажити сертифікат")</f>
        <v>Завантажити сертифікат</v>
      </c>
    </row>
    <row r="327" spans="1:3" x14ac:dyDescent="0.3">
      <c r="A327">
        <v>326</v>
      </c>
      <c r="B327" t="s">
        <v>327</v>
      </c>
      <c r="C327" t="str">
        <f>HYPERLINK("https://talan.bank.gov.ua/get-user-certificate/pG1KOL54iffKOALVYesa","Завантажити сертифікат")</f>
        <v>Завантажити сертифікат</v>
      </c>
    </row>
    <row r="328" spans="1:3" x14ac:dyDescent="0.3">
      <c r="A328">
        <v>327</v>
      </c>
      <c r="B328" t="s">
        <v>328</v>
      </c>
      <c r="C328" t="str">
        <f>HYPERLINK("https://talan.bank.gov.ua/get-user-certificate/pG1KOZ2fmMOU29He1gU1","Завантажити сертифікат")</f>
        <v>Завантажити сертифікат</v>
      </c>
    </row>
    <row r="329" spans="1:3" x14ac:dyDescent="0.3">
      <c r="A329">
        <v>328</v>
      </c>
      <c r="B329" t="s">
        <v>329</v>
      </c>
      <c r="C329" t="str">
        <f>HYPERLINK("https://talan.bank.gov.ua/get-user-certificate/pG1KOPo0_vobvsKqYBed","Завантажити сертифікат")</f>
        <v>Завантажити сертифікат</v>
      </c>
    </row>
    <row r="330" spans="1:3" x14ac:dyDescent="0.3">
      <c r="A330">
        <v>329</v>
      </c>
      <c r="B330" t="s">
        <v>330</v>
      </c>
      <c r="C330" t="str">
        <f>HYPERLINK("https://talan.bank.gov.ua/get-user-certificate/pG1KOUooQzYMQZ1Zl-Vx","Завантажити сертифікат")</f>
        <v>Завантажити сертифікат</v>
      </c>
    </row>
    <row r="331" spans="1:3" x14ac:dyDescent="0.3">
      <c r="A331">
        <v>330</v>
      </c>
      <c r="B331" t="s">
        <v>331</v>
      </c>
      <c r="C331" t="str">
        <f>HYPERLINK("https://talan.bank.gov.ua/get-user-certificate/pG1KOpATuak5scJgyJgz","Завантажити сертифікат")</f>
        <v>Завантажити сертифікат</v>
      </c>
    </row>
    <row r="332" spans="1:3" x14ac:dyDescent="0.3">
      <c r="A332">
        <v>331</v>
      </c>
      <c r="B332" t="s">
        <v>332</v>
      </c>
      <c r="C332" t="str">
        <f>HYPERLINK("https://talan.bank.gov.ua/get-user-certificate/pG1KOjmL3sgCjkBZiBPQ","Завантажити сертифікат")</f>
        <v>Завантажити сертифікат</v>
      </c>
    </row>
    <row r="333" spans="1:3" x14ac:dyDescent="0.3">
      <c r="A333">
        <v>332</v>
      </c>
      <c r="B333" t="s">
        <v>333</v>
      </c>
      <c r="C333" t="str">
        <f>HYPERLINK("https://talan.bank.gov.ua/get-user-certificate/pG1KOL7wZD_h49-HiGp2","Завантажити сертифікат")</f>
        <v>Завантажити сертифікат</v>
      </c>
    </row>
    <row r="334" spans="1:3" x14ac:dyDescent="0.3">
      <c r="A334">
        <v>333</v>
      </c>
      <c r="B334" t="s">
        <v>334</v>
      </c>
      <c r="C334" t="str">
        <f>HYPERLINK("https://talan.bank.gov.ua/get-user-certificate/pG1KOqYW3l7M04vZ4NnT","Завантажити сертифікат")</f>
        <v>Завантажити сертифікат</v>
      </c>
    </row>
    <row r="335" spans="1:3" x14ac:dyDescent="0.3">
      <c r="A335">
        <v>334</v>
      </c>
      <c r="B335" t="s">
        <v>335</v>
      </c>
      <c r="C335" t="str">
        <f>HYPERLINK("https://talan.bank.gov.ua/get-user-certificate/pG1KONaSuiUQVs95lQUK","Завантажити сертифікат")</f>
        <v>Завантажити сертифікат</v>
      </c>
    </row>
    <row r="336" spans="1:3" x14ac:dyDescent="0.3">
      <c r="A336">
        <v>335</v>
      </c>
      <c r="B336" t="s">
        <v>336</v>
      </c>
      <c r="C336" t="str">
        <f>HYPERLINK("https://talan.bank.gov.ua/get-user-certificate/pG1KO2v5C1JjKiASUHI6","Завантажити сертифікат")</f>
        <v>Завантажити сертифікат</v>
      </c>
    </row>
    <row r="337" spans="1:3" x14ac:dyDescent="0.3">
      <c r="A337">
        <v>336</v>
      </c>
      <c r="B337" t="s">
        <v>337</v>
      </c>
      <c r="C337" t="str">
        <f>HYPERLINK("https://talan.bank.gov.ua/get-user-certificate/pG1KObxwm_cbIlFZLBDH","Завантажити сертифікат")</f>
        <v>Завантажити сертифікат</v>
      </c>
    </row>
    <row r="338" spans="1:3" x14ac:dyDescent="0.3">
      <c r="A338">
        <v>337</v>
      </c>
      <c r="B338" t="s">
        <v>338</v>
      </c>
      <c r="C338" t="str">
        <f>HYPERLINK("https://talan.bank.gov.ua/get-user-certificate/pG1KOlGlu_5cDHKqqrv4","Завантажити сертифікат")</f>
        <v>Завантажити сертифікат</v>
      </c>
    </row>
    <row r="339" spans="1:3" x14ac:dyDescent="0.3">
      <c r="A339">
        <v>338</v>
      </c>
      <c r="B339" t="s">
        <v>339</v>
      </c>
      <c r="C339" t="str">
        <f>HYPERLINK("https://talan.bank.gov.ua/get-user-certificate/pG1KOUGNxd_VXzpkSbsT","Завантажити сертифікат")</f>
        <v>Завантажити сертифікат</v>
      </c>
    </row>
    <row r="340" spans="1:3" x14ac:dyDescent="0.3">
      <c r="A340">
        <v>339</v>
      </c>
      <c r="B340" t="s">
        <v>340</v>
      </c>
      <c r="C340" t="str">
        <f>HYPERLINK("https://talan.bank.gov.ua/get-user-certificate/pG1KOlJGytATpB2wDlWV","Завантажити сертифікат")</f>
        <v>Завантажити сертифікат</v>
      </c>
    </row>
    <row r="341" spans="1:3" x14ac:dyDescent="0.3">
      <c r="A341">
        <v>340</v>
      </c>
      <c r="B341" t="s">
        <v>341</v>
      </c>
      <c r="C341" t="str">
        <f>HYPERLINK("https://talan.bank.gov.ua/get-user-certificate/pG1KOGZQ97GLO2QzqKgC","Завантажити сертифікат")</f>
        <v>Завантажити сертифікат</v>
      </c>
    </row>
    <row r="342" spans="1:3" x14ac:dyDescent="0.3">
      <c r="A342">
        <v>341</v>
      </c>
      <c r="B342" t="s">
        <v>342</v>
      </c>
      <c r="C342" t="str">
        <f>HYPERLINK("https://talan.bank.gov.ua/get-user-certificate/pG1KOs6nfZLsdjRcKCH3","Завантажити сертифікат")</f>
        <v>Завантажити сертифікат</v>
      </c>
    </row>
    <row r="343" spans="1:3" x14ac:dyDescent="0.3">
      <c r="A343">
        <v>342</v>
      </c>
      <c r="B343" t="s">
        <v>343</v>
      </c>
      <c r="C343" t="str">
        <f>HYPERLINK("https://talan.bank.gov.ua/get-user-certificate/pG1KOQ2sG9UCDf1UFP8Q","Завантажити сертифікат")</f>
        <v>Завантажити сертифікат</v>
      </c>
    </row>
    <row r="344" spans="1:3" x14ac:dyDescent="0.3">
      <c r="A344">
        <v>343</v>
      </c>
      <c r="B344" t="s">
        <v>344</v>
      </c>
      <c r="C344" t="str">
        <f>HYPERLINK("https://talan.bank.gov.ua/get-user-certificate/pG1KOpkCwDazPo0m7b1a","Завантажити сертифікат")</f>
        <v>Завантажити сертифікат</v>
      </c>
    </row>
    <row r="345" spans="1:3" x14ac:dyDescent="0.3">
      <c r="A345">
        <v>344</v>
      </c>
      <c r="B345" t="s">
        <v>345</v>
      </c>
      <c r="C345" t="str">
        <f>HYPERLINK("https://talan.bank.gov.ua/get-user-certificate/pG1KONZ6UhEEC0kp5KfD","Завантажити сертифікат")</f>
        <v>Завантажити сертифікат</v>
      </c>
    </row>
    <row r="346" spans="1:3" x14ac:dyDescent="0.3">
      <c r="A346">
        <v>345</v>
      </c>
      <c r="B346" t="s">
        <v>346</v>
      </c>
      <c r="C346" t="str">
        <f>HYPERLINK("https://talan.bank.gov.ua/get-user-certificate/pG1KO3kd7xGZMBDi25iE","Завантажити сертифікат")</f>
        <v>Завантажити сертифікат</v>
      </c>
    </row>
    <row r="347" spans="1:3" x14ac:dyDescent="0.3">
      <c r="A347">
        <v>346</v>
      </c>
      <c r="B347" t="s">
        <v>347</v>
      </c>
      <c r="C347" t="str">
        <f>HYPERLINK("https://talan.bank.gov.ua/get-user-certificate/pG1KOICgqUxHlzR1v-R-","Завантажити сертифікат")</f>
        <v>Завантажити сертифікат</v>
      </c>
    </row>
    <row r="348" spans="1:3" x14ac:dyDescent="0.3">
      <c r="A348">
        <v>347</v>
      </c>
      <c r="B348" t="s">
        <v>348</v>
      </c>
      <c r="C348" t="str">
        <f>HYPERLINK("https://talan.bank.gov.ua/get-user-certificate/pG1KOptrKGzhDsmN5JeX","Завантажити сертифікат")</f>
        <v>Завантажити сертифікат</v>
      </c>
    </row>
    <row r="349" spans="1:3" x14ac:dyDescent="0.3">
      <c r="A349">
        <v>348</v>
      </c>
      <c r="B349" t="s">
        <v>349</v>
      </c>
      <c r="C349" t="str">
        <f>HYPERLINK("https://talan.bank.gov.ua/get-user-certificate/pG1KOPxZmlD15UKhFdtY","Завантажити сертифікат")</f>
        <v>Завантажити сертифікат</v>
      </c>
    </row>
    <row r="350" spans="1:3" x14ac:dyDescent="0.3">
      <c r="A350">
        <v>349</v>
      </c>
      <c r="B350" t="s">
        <v>350</v>
      </c>
      <c r="C350" t="str">
        <f>HYPERLINK("https://talan.bank.gov.ua/get-user-certificate/pG1KOJaaWYyQQKHO_tbK","Завантажити сертифікат")</f>
        <v>Завантажити сертифікат</v>
      </c>
    </row>
    <row r="351" spans="1:3" x14ac:dyDescent="0.3">
      <c r="A351">
        <v>350</v>
      </c>
      <c r="B351" t="s">
        <v>351</v>
      </c>
      <c r="C351" t="str">
        <f>HYPERLINK("https://talan.bank.gov.ua/get-user-certificate/pG1KOKYK-XgN1Dd5UYXT","Завантажити сертифікат")</f>
        <v>Завантажити сертифікат</v>
      </c>
    </row>
    <row r="352" spans="1:3" x14ac:dyDescent="0.3">
      <c r="A352">
        <v>351</v>
      </c>
      <c r="B352" t="s">
        <v>352</v>
      </c>
      <c r="C352" t="str">
        <f>HYPERLINK("https://talan.bank.gov.ua/get-user-certificate/pG1KOI8ib6suu67cCVf-","Завантажити сертифікат")</f>
        <v>Завантажити сертифікат</v>
      </c>
    </row>
    <row r="353" spans="1:3" x14ac:dyDescent="0.3">
      <c r="A353">
        <v>352</v>
      </c>
      <c r="B353" t="s">
        <v>353</v>
      </c>
      <c r="C353" t="str">
        <f>HYPERLINK("https://talan.bank.gov.ua/get-user-certificate/pG1KOGWW0zcrH2Qm88xD","Завантажити сертифікат")</f>
        <v>Завантажити сертифікат</v>
      </c>
    </row>
    <row r="354" spans="1:3" x14ac:dyDescent="0.3">
      <c r="A354">
        <v>353</v>
      </c>
      <c r="B354" t="s">
        <v>354</v>
      </c>
      <c r="C354" t="str">
        <f>HYPERLINK("https://talan.bank.gov.ua/get-user-certificate/pG1KO53kuU7B4T6cDnTE","Завантажити сертифікат")</f>
        <v>Завантажити сертифікат</v>
      </c>
    </row>
    <row r="355" spans="1:3" x14ac:dyDescent="0.3">
      <c r="A355">
        <v>354</v>
      </c>
      <c r="B355" t="s">
        <v>355</v>
      </c>
      <c r="C355" t="str">
        <f>HYPERLINK("https://talan.bank.gov.ua/get-user-certificate/pG1KOromZIdsj2oFdizO","Завантажити сертифікат")</f>
        <v>Завантажити сертифікат</v>
      </c>
    </row>
    <row r="356" spans="1:3" x14ac:dyDescent="0.3">
      <c r="A356">
        <v>355</v>
      </c>
      <c r="B356" t="s">
        <v>356</v>
      </c>
      <c r="C356" t="str">
        <f>HYPERLINK("https://talan.bank.gov.ua/get-user-certificate/pG1KO5xJxCjqpgPDPb7M","Завантажити сертифікат")</f>
        <v>Завантажити сертифікат</v>
      </c>
    </row>
    <row r="357" spans="1:3" x14ac:dyDescent="0.3">
      <c r="A357">
        <v>356</v>
      </c>
      <c r="B357" t="s">
        <v>357</v>
      </c>
      <c r="C357" t="str">
        <f>HYPERLINK("https://talan.bank.gov.ua/get-user-certificate/pG1KOqJYOfnGKhhG3zI7","Завантажити сертифікат")</f>
        <v>Завантажити сертифікат</v>
      </c>
    </row>
    <row r="358" spans="1:3" x14ac:dyDescent="0.3">
      <c r="A358">
        <v>357</v>
      </c>
      <c r="B358" t="s">
        <v>358</v>
      </c>
      <c r="C358" t="str">
        <f>HYPERLINK("https://talan.bank.gov.ua/get-user-certificate/pG1KOBOkum3U8DXDuvqu","Завантажити сертифікат")</f>
        <v>Завантажити сертифікат</v>
      </c>
    </row>
    <row r="359" spans="1:3" x14ac:dyDescent="0.3">
      <c r="A359">
        <v>358</v>
      </c>
      <c r="B359" t="s">
        <v>359</v>
      </c>
      <c r="C359" t="str">
        <f>HYPERLINK("https://talan.bank.gov.ua/get-user-certificate/pG1KO9SXAmkzGhZkxB1D","Завантажити сертифікат")</f>
        <v>Завантажити сертифікат</v>
      </c>
    </row>
    <row r="360" spans="1:3" x14ac:dyDescent="0.3">
      <c r="A360">
        <v>359</v>
      </c>
      <c r="B360" t="s">
        <v>360</v>
      </c>
      <c r="C360" t="str">
        <f>HYPERLINK("https://talan.bank.gov.ua/get-user-certificate/pG1KO2LArSCP-8AVR8gu","Завантажити сертифікат")</f>
        <v>Завантажити сертифікат</v>
      </c>
    </row>
    <row r="361" spans="1:3" x14ac:dyDescent="0.3">
      <c r="A361">
        <v>360</v>
      </c>
      <c r="B361" t="s">
        <v>361</v>
      </c>
      <c r="C361" t="str">
        <f>HYPERLINK("https://talan.bank.gov.ua/get-user-certificate/pG1KO0Pac1m0M9M4hbZS","Завантажити сертифікат")</f>
        <v>Завантажити сертифікат</v>
      </c>
    </row>
    <row r="362" spans="1:3" x14ac:dyDescent="0.3">
      <c r="A362">
        <v>361</v>
      </c>
      <c r="B362" t="s">
        <v>362</v>
      </c>
      <c r="C362" t="str">
        <f>HYPERLINK("https://talan.bank.gov.ua/get-user-certificate/pG1KOwVUwJucEFiJ3PXd","Завантажити сертифікат")</f>
        <v>Завантажити сертифікат</v>
      </c>
    </row>
    <row r="363" spans="1:3" x14ac:dyDescent="0.3">
      <c r="A363">
        <v>362</v>
      </c>
      <c r="B363" t="s">
        <v>363</v>
      </c>
      <c r="C363" t="str">
        <f>HYPERLINK("https://talan.bank.gov.ua/get-user-certificate/pG1KOhfwkJ8yYMFRlCOW","Завантажити сертифікат")</f>
        <v>Завантажити сертифікат</v>
      </c>
    </row>
    <row r="364" spans="1:3" x14ac:dyDescent="0.3">
      <c r="A364">
        <v>363</v>
      </c>
      <c r="B364" t="s">
        <v>364</v>
      </c>
      <c r="C364" t="str">
        <f>HYPERLINK("https://talan.bank.gov.ua/get-user-certificate/pG1KOG9avoQ2g3PJ0Wi_","Завантажити сертифікат")</f>
        <v>Завантажити сертифікат</v>
      </c>
    </row>
    <row r="365" spans="1:3" x14ac:dyDescent="0.3">
      <c r="A365">
        <v>364</v>
      </c>
      <c r="B365" t="s">
        <v>365</v>
      </c>
      <c r="C365" t="str">
        <f>HYPERLINK("https://talan.bank.gov.ua/get-user-certificate/pG1KOU2F49LZkkHsoKP4","Завантажити сертифікат")</f>
        <v>Завантажити сертифікат</v>
      </c>
    </row>
    <row r="366" spans="1:3" x14ac:dyDescent="0.3">
      <c r="A366">
        <v>365</v>
      </c>
      <c r="B366" t="s">
        <v>366</v>
      </c>
      <c r="C366" t="str">
        <f>HYPERLINK("https://talan.bank.gov.ua/get-user-certificate/pG1KOyyCrlgpPoLVgg6g","Завантажити сертифікат")</f>
        <v>Завантажити сертифікат</v>
      </c>
    </row>
    <row r="367" spans="1:3" x14ac:dyDescent="0.3">
      <c r="A367">
        <v>366</v>
      </c>
      <c r="B367" t="s">
        <v>367</v>
      </c>
      <c r="C367" t="str">
        <f>HYPERLINK("https://talan.bank.gov.ua/get-user-certificate/pG1KOULNvaru_iuuXZy3","Завантажити сертифікат")</f>
        <v>Завантажити сертифікат</v>
      </c>
    </row>
    <row r="368" spans="1:3" x14ac:dyDescent="0.3">
      <c r="A368">
        <v>367</v>
      </c>
      <c r="B368" t="s">
        <v>368</v>
      </c>
      <c r="C368" t="str">
        <f>HYPERLINK("https://talan.bank.gov.ua/get-user-certificate/pG1KOosIj0ma_gZHsLH-","Завантажити сертифікат")</f>
        <v>Завантажити сертифікат</v>
      </c>
    </row>
    <row r="369" spans="1:3" x14ac:dyDescent="0.3">
      <c r="A369">
        <v>368</v>
      </c>
      <c r="B369" t="s">
        <v>369</v>
      </c>
      <c r="C369" t="str">
        <f>HYPERLINK("https://talan.bank.gov.ua/get-user-certificate/pG1KO1UgapF0txFtTpbD","Завантажити сертифікат")</f>
        <v>Завантажити сертифікат</v>
      </c>
    </row>
    <row r="370" spans="1:3" x14ac:dyDescent="0.3">
      <c r="A370">
        <v>369</v>
      </c>
      <c r="B370" t="s">
        <v>370</v>
      </c>
      <c r="C370" t="str">
        <f>HYPERLINK("https://talan.bank.gov.ua/get-user-certificate/pG1KOR8m_2ws775UBGLY","Завантажити сертифікат")</f>
        <v>Завантажити сертифікат</v>
      </c>
    </row>
    <row r="371" spans="1:3" x14ac:dyDescent="0.3">
      <c r="A371">
        <v>370</v>
      </c>
      <c r="B371" t="s">
        <v>371</v>
      </c>
      <c r="C371" t="str">
        <f>HYPERLINK("https://talan.bank.gov.ua/get-user-certificate/pG1KOzmN3-kKdYM0TKji","Завантажити сертифікат")</f>
        <v>Завантажити сертифікат</v>
      </c>
    </row>
    <row r="372" spans="1:3" x14ac:dyDescent="0.3">
      <c r="A372">
        <v>371</v>
      </c>
      <c r="B372" t="s">
        <v>372</v>
      </c>
      <c r="C372" t="str">
        <f>HYPERLINK("https://talan.bank.gov.ua/get-user-certificate/pG1KOeaJlZosaYhkC8sd","Завантажити сертифікат")</f>
        <v>Завантажити сертифікат</v>
      </c>
    </row>
    <row r="373" spans="1:3" x14ac:dyDescent="0.3">
      <c r="A373">
        <v>372</v>
      </c>
      <c r="B373" t="s">
        <v>373</v>
      </c>
      <c r="C373" t="str">
        <f>HYPERLINK("https://talan.bank.gov.ua/get-user-certificate/pG1KOfoaC1B4YwZn5ShD","Завантажити сертифікат")</f>
        <v>Завантажити сертифікат</v>
      </c>
    </row>
    <row r="374" spans="1:3" x14ac:dyDescent="0.3">
      <c r="A374">
        <v>373</v>
      </c>
      <c r="B374" t="s">
        <v>374</v>
      </c>
      <c r="C374" t="str">
        <f>HYPERLINK("https://talan.bank.gov.ua/get-user-certificate/pG1KOZwMP-QcFIMyQL3e","Завантажити сертифікат")</f>
        <v>Завантажити сертифікат</v>
      </c>
    </row>
    <row r="375" spans="1:3" x14ac:dyDescent="0.3">
      <c r="A375">
        <v>374</v>
      </c>
      <c r="B375" t="s">
        <v>375</v>
      </c>
      <c r="C375" t="str">
        <f>HYPERLINK("https://talan.bank.gov.ua/get-user-certificate/pG1KOGu6z5p7cEdrDBb3","Завантажити сертифікат")</f>
        <v>Завантажити сертифікат</v>
      </c>
    </row>
    <row r="376" spans="1:3" x14ac:dyDescent="0.3">
      <c r="A376">
        <v>375</v>
      </c>
      <c r="B376" t="s">
        <v>376</v>
      </c>
      <c r="C376" t="str">
        <f>HYPERLINK("https://talan.bank.gov.ua/get-user-certificate/pG1KOYUqdKxQDguZMG9v","Завантажити сертифікат")</f>
        <v>Завантажити сертифікат</v>
      </c>
    </row>
    <row r="377" spans="1:3" x14ac:dyDescent="0.3">
      <c r="A377">
        <v>376</v>
      </c>
      <c r="B377" t="s">
        <v>377</v>
      </c>
      <c r="C377" t="str">
        <f>HYPERLINK("https://talan.bank.gov.ua/get-user-certificate/pG1KOmB0rR6G57gZMvvu","Завантажити сертифікат")</f>
        <v>Завантажити сертифікат</v>
      </c>
    </row>
    <row r="378" spans="1:3" x14ac:dyDescent="0.3">
      <c r="A378">
        <v>377</v>
      </c>
      <c r="B378" t="s">
        <v>378</v>
      </c>
      <c r="C378" t="str">
        <f>HYPERLINK("https://talan.bank.gov.ua/get-user-certificate/pG1KO4EDH7k7P2sMnTLq","Завантажити сертифікат")</f>
        <v>Завантажити сертифікат</v>
      </c>
    </row>
    <row r="379" spans="1:3" x14ac:dyDescent="0.3">
      <c r="A379">
        <v>378</v>
      </c>
      <c r="B379" t="s">
        <v>379</v>
      </c>
      <c r="C379" t="str">
        <f>HYPERLINK("https://talan.bank.gov.ua/get-user-certificate/pG1KOmHqL38dXZg4b6ln","Завантажити сертифікат")</f>
        <v>Завантажити сертифікат</v>
      </c>
    </row>
    <row r="380" spans="1:3" x14ac:dyDescent="0.3">
      <c r="A380">
        <v>379</v>
      </c>
      <c r="B380" t="s">
        <v>380</v>
      </c>
      <c r="C380" t="str">
        <f>HYPERLINK("https://talan.bank.gov.ua/get-user-certificate/pG1KOiDdz62MUWwvgoL_","Завантажити сертифікат")</f>
        <v>Завантажити сертифікат</v>
      </c>
    </row>
    <row r="381" spans="1:3" x14ac:dyDescent="0.3">
      <c r="A381">
        <v>380</v>
      </c>
      <c r="B381" t="s">
        <v>381</v>
      </c>
      <c r="C381" t="str">
        <f>HYPERLINK("https://talan.bank.gov.ua/get-user-certificate/pG1KO4PLds7wvZ6GF-VT","Завантажити сертифікат")</f>
        <v>Завантажити сертифікат</v>
      </c>
    </row>
    <row r="382" spans="1:3" x14ac:dyDescent="0.3">
      <c r="A382">
        <v>381</v>
      </c>
      <c r="B382" t="s">
        <v>382</v>
      </c>
      <c r="C382" t="str">
        <f>HYPERLINK("https://talan.bank.gov.ua/get-user-certificate/pG1KONn6rkIZ_0zMY4Zg","Завантажити сертифікат")</f>
        <v>Завантажити сертифікат</v>
      </c>
    </row>
    <row r="383" spans="1:3" x14ac:dyDescent="0.3">
      <c r="A383">
        <v>382</v>
      </c>
      <c r="B383" t="s">
        <v>383</v>
      </c>
      <c r="C383" t="str">
        <f>HYPERLINK("https://talan.bank.gov.ua/get-user-certificate/pG1KOEbydLeD6gJkvYd8","Завантажити сертифікат")</f>
        <v>Завантажити сертифікат</v>
      </c>
    </row>
    <row r="384" spans="1:3" x14ac:dyDescent="0.3">
      <c r="A384">
        <v>383</v>
      </c>
      <c r="B384" t="s">
        <v>384</v>
      </c>
      <c r="C384" t="str">
        <f>HYPERLINK("https://talan.bank.gov.ua/get-user-certificate/pG1KOfoHFtanqJmrgz7H","Завантажити сертифікат")</f>
        <v>Завантажити сертифікат</v>
      </c>
    </row>
    <row r="385" spans="1:3" x14ac:dyDescent="0.3">
      <c r="A385">
        <v>384</v>
      </c>
      <c r="B385" t="s">
        <v>385</v>
      </c>
      <c r="C385" t="str">
        <f>HYPERLINK("https://talan.bank.gov.ua/get-user-certificate/pG1KOuHC8GrweGKsWjRG","Завантажити сертифікат")</f>
        <v>Завантажити сертифікат</v>
      </c>
    </row>
    <row r="386" spans="1:3" x14ac:dyDescent="0.3">
      <c r="A386">
        <v>385</v>
      </c>
      <c r="B386" t="s">
        <v>386</v>
      </c>
      <c r="C386" t="str">
        <f>HYPERLINK("https://talan.bank.gov.ua/get-user-certificate/pG1KOvKahZlqegPnO0zs","Завантажити сертифікат")</f>
        <v>Завантажити сертифікат</v>
      </c>
    </row>
    <row r="387" spans="1:3" x14ac:dyDescent="0.3">
      <c r="A387">
        <v>386</v>
      </c>
      <c r="B387" t="s">
        <v>387</v>
      </c>
      <c r="C387" t="str">
        <f>HYPERLINK("https://talan.bank.gov.ua/get-user-certificate/pG1KO8C9XFY1nXxsFEd-","Завантажити сертифікат")</f>
        <v>Завантажити сертифікат</v>
      </c>
    </row>
    <row r="388" spans="1:3" x14ac:dyDescent="0.3">
      <c r="A388">
        <v>387</v>
      </c>
      <c r="B388" t="s">
        <v>388</v>
      </c>
      <c r="C388" t="str">
        <f>HYPERLINK("https://talan.bank.gov.ua/get-user-certificate/pG1KODBvWfVyA0I7IbRj","Завантажити сертифікат")</f>
        <v>Завантажити сертифікат</v>
      </c>
    </row>
    <row r="389" spans="1:3" x14ac:dyDescent="0.3">
      <c r="A389">
        <v>388</v>
      </c>
      <c r="B389" t="s">
        <v>389</v>
      </c>
      <c r="C389" t="str">
        <f>HYPERLINK("https://talan.bank.gov.ua/get-user-certificate/pG1KOKZLIchsCRjWw3D5","Завантажити сертифікат")</f>
        <v>Завантажити сертифікат</v>
      </c>
    </row>
    <row r="390" spans="1:3" x14ac:dyDescent="0.3">
      <c r="A390">
        <v>389</v>
      </c>
      <c r="B390" t="s">
        <v>390</v>
      </c>
      <c r="C390" t="str">
        <f>HYPERLINK("https://talan.bank.gov.ua/get-user-certificate/pG1KOEzLQ7V-zY835IEQ","Завантажити сертифікат")</f>
        <v>Завантажити сертифікат</v>
      </c>
    </row>
    <row r="391" spans="1:3" x14ac:dyDescent="0.3">
      <c r="A391">
        <v>390</v>
      </c>
      <c r="B391" t="s">
        <v>391</v>
      </c>
      <c r="C391" t="str">
        <f>HYPERLINK("https://talan.bank.gov.ua/get-user-certificate/pG1KO_TAIwkMdbRuo5lg","Завантажити сертифікат")</f>
        <v>Завантажити сертифікат</v>
      </c>
    </row>
    <row r="392" spans="1:3" x14ac:dyDescent="0.3">
      <c r="A392">
        <v>391</v>
      </c>
      <c r="B392" t="s">
        <v>392</v>
      </c>
      <c r="C392" t="str">
        <f>HYPERLINK("https://talan.bank.gov.ua/get-user-certificate/pG1KOLtcAedQYK5idKMg","Завантажити сертифікат")</f>
        <v>Завантажити сертифікат</v>
      </c>
    </row>
    <row r="393" spans="1:3" x14ac:dyDescent="0.3">
      <c r="A393">
        <v>392</v>
      </c>
      <c r="B393" t="s">
        <v>393</v>
      </c>
      <c r="C393" t="str">
        <f>HYPERLINK("https://talan.bank.gov.ua/get-user-certificate/pG1KOzK54WaKcdakA7M0","Завантажити сертифікат")</f>
        <v>Завантажити сертифікат</v>
      </c>
    </row>
    <row r="394" spans="1:3" x14ac:dyDescent="0.3">
      <c r="A394">
        <v>393</v>
      </c>
      <c r="B394" t="s">
        <v>394</v>
      </c>
      <c r="C394" t="str">
        <f>HYPERLINK("https://talan.bank.gov.ua/get-user-certificate/pG1KOj03AlYvtWhzQaJd","Завантажити сертифікат")</f>
        <v>Завантажити сертифікат</v>
      </c>
    </row>
    <row r="395" spans="1:3" x14ac:dyDescent="0.3">
      <c r="A395">
        <v>394</v>
      </c>
      <c r="B395" t="s">
        <v>395</v>
      </c>
      <c r="C395" t="str">
        <f>HYPERLINK("https://talan.bank.gov.ua/get-user-certificate/pG1KO3HeXHwW_XZvG44x","Завантажити сертифікат")</f>
        <v>Завантажити сертифікат</v>
      </c>
    </row>
    <row r="396" spans="1:3" x14ac:dyDescent="0.3">
      <c r="A396">
        <v>395</v>
      </c>
      <c r="B396" t="s">
        <v>396</v>
      </c>
      <c r="C396" t="str">
        <f>HYPERLINK("https://talan.bank.gov.ua/get-user-certificate/pG1KOfJ8paIGvtDTniQj","Завантажити сертифікат")</f>
        <v>Завантажити сертифікат</v>
      </c>
    </row>
    <row r="397" spans="1:3" x14ac:dyDescent="0.3">
      <c r="A397">
        <v>396</v>
      </c>
      <c r="B397" t="s">
        <v>397</v>
      </c>
      <c r="C397" t="str">
        <f>HYPERLINK("https://talan.bank.gov.ua/get-user-certificate/pG1KOCRo1dLAbE1BTRH6","Завантажити сертифікат")</f>
        <v>Завантажити сертифікат</v>
      </c>
    </row>
    <row r="398" spans="1:3" x14ac:dyDescent="0.3">
      <c r="A398">
        <v>397</v>
      </c>
      <c r="B398" t="s">
        <v>398</v>
      </c>
      <c r="C398" t="str">
        <f>HYPERLINK("https://talan.bank.gov.ua/get-user-certificate/pG1KOVcWDG9VT0145Wgd","Завантажити сертифікат")</f>
        <v>Завантажити сертифікат</v>
      </c>
    </row>
    <row r="399" spans="1:3" x14ac:dyDescent="0.3">
      <c r="A399">
        <v>398</v>
      </c>
      <c r="B399" t="s">
        <v>399</v>
      </c>
      <c r="C399" t="str">
        <f>HYPERLINK("https://talan.bank.gov.ua/get-user-certificate/pG1KOluYX_c4qBxEFdu6","Завантажити сертифікат")</f>
        <v>Завантажити сертифікат</v>
      </c>
    </row>
    <row r="400" spans="1:3" x14ac:dyDescent="0.3">
      <c r="A400">
        <v>399</v>
      </c>
      <c r="B400" t="s">
        <v>400</v>
      </c>
      <c r="C400" t="str">
        <f>HYPERLINK("https://talan.bank.gov.ua/get-user-certificate/pG1KOP5N8Scw_oL5MT9I","Завантажити сертифікат")</f>
        <v>Завантажити сертифікат</v>
      </c>
    </row>
    <row r="401" spans="1:3" x14ac:dyDescent="0.3">
      <c r="A401">
        <v>400</v>
      </c>
      <c r="B401" t="s">
        <v>401</v>
      </c>
      <c r="C401" t="str">
        <f>HYPERLINK("https://talan.bank.gov.ua/get-user-certificate/pG1KOF5dpin2mzx-v1OR","Завантажити сертифікат")</f>
        <v>Завантажити сертифікат</v>
      </c>
    </row>
    <row r="402" spans="1:3" x14ac:dyDescent="0.3">
      <c r="A402">
        <v>401</v>
      </c>
      <c r="B402" t="s">
        <v>402</v>
      </c>
      <c r="C402" t="str">
        <f>HYPERLINK("https://talan.bank.gov.ua/get-user-certificate/pG1KO8SREq1ZQBLsfENJ","Завантажити сертифікат")</f>
        <v>Завантажити сертифікат</v>
      </c>
    </row>
    <row r="403" spans="1:3" x14ac:dyDescent="0.3">
      <c r="A403">
        <v>402</v>
      </c>
      <c r="B403" t="s">
        <v>403</v>
      </c>
      <c r="C403" t="str">
        <f>HYPERLINK("https://talan.bank.gov.ua/get-user-certificate/pG1KOmvxUBDXDyVW7NdS","Завантажити сертифікат")</f>
        <v>Завантажити сертифікат</v>
      </c>
    </row>
    <row r="404" spans="1:3" x14ac:dyDescent="0.3">
      <c r="A404">
        <v>403</v>
      </c>
      <c r="B404" t="s">
        <v>404</v>
      </c>
      <c r="C404" t="str">
        <f>HYPERLINK("https://talan.bank.gov.ua/get-user-certificate/pG1KOZKZk5YYMnvw_6oc","Завантажити сертифікат")</f>
        <v>Завантажити сертифікат</v>
      </c>
    </row>
    <row r="405" spans="1:3" x14ac:dyDescent="0.3">
      <c r="A405">
        <v>404</v>
      </c>
      <c r="B405" t="s">
        <v>405</v>
      </c>
      <c r="C405" t="str">
        <f>HYPERLINK("https://talan.bank.gov.ua/get-user-certificate/pG1KOHhh9lCqA9Jb0nQQ","Завантажити сертифікат")</f>
        <v>Завантажити сертифікат</v>
      </c>
    </row>
    <row r="406" spans="1:3" x14ac:dyDescent="0.3">
      <c r="A406">
        <v>405</v>
      </c>
      <c r="B406" t="s">
        <v>406</v>
      </c>
      <c r="C406" t="str">
        <f>HYPERLINK("https://talan.bank.gov.ua/get-user-certificate/pG1KOG7YedYOY0WeKKPG","Завантажити сертифікат")</f>
        <v>Завантажити сертифікат</v>
      </c>
    </row>
    <row r="407" spans="1:3" x14ac:dyDescent="0.3">
      <c r="A407">
        <v>406</v>
      </c>
      <c r="B407" t="s">
        <v>407</v>
      </c>
      <c r="C407" t="str">
        <f>HYPERLINK("https://talan.bank.gov.ua/get-user-certificate/pG1KOrFK4m-04HOmhidE","Завантажити сертифікат")</f>
        <v>Завантажити сертифікат</v>
      </c>
    </row>
    <row r="408" spans="1:3" x14ac:dyDescent="0.3">
      <c r="A408">
        <v>407</v>
      </c>
      <c r="B408" t="s">
        <v>408</v>
      </c>
      <c r="C408" t="str">
        <f>HYPERLINK("https://talan.bank.gov.ua/get-user-certificate/pG1KO43Q_EL3n1NjZu41","Завантажити сертифікат")</f>
        <v>Завантажити сертифікат</v>
      </c>
    </row>
    <row r="409" spans="1:3" x14ac:dyDescent="0.3">
      <c r="A409">
        <v>408</v>
      </c>
      <c r="B409" t="s">
        <v>409</v>
      </c>
      <c r="C409" t="str">
        <f>HYPERLINK("https://talan.bank.gov.ua/get-user-certificate/pG1KOWMTLU8UNRyRVA2i","Завантажити сертифікат")</f>
        <v>Завантажити сертифікат</v>
      </c>
    </row>
    <row r="410" spans="1:3" x14ac:dyDescent="0.3">
      <c r="A410">
        <v>409</v>
      </c>
      <c r="B410" t="s">
        <v>410</v>
      </c>
      <c r="C410" t="str">
        <f>HYPERLINK("https://talan.bank.gov.ua/get-user-certificate/pG1KOkqsyHLrN2lUghtt","Завантажити сертифікат")</f>
        <v>Завантажити сертифікат</v>
      </c>
    </row>
    <row r="411" spans="1:3" x14ac:dyDescent="0.3">
      <c r="A411">
        <v>410</v>
      </c>
      <c r="B411" t="s">
        <v>411</v>
      </c>
      <c r="C411" t="str">
        <f>HYPERLINK("https://talan.bank.gov.ua/get-user-certificate/pG1KO1L5ZC0ZmxQgTmRC","Завантажити сертифікат")</f>
        <v>Завантажити сертифікат</v>
      </c>
    </row>
    <row r="412" spans="1:3" x14ac:dyDescent="0.3">
      <c r="A412">
        <v>411</v>
      </c>
      <c r="B412" t="s">
        <v>412</v>
      </c>
      <c r="C412" t="str">
        <f>HYPERLINK("https://talan.bank.gov.ua/get-user-certificate/pG1KO1wyEnzOnXXQF6_m","Завантажити сертифікат")</f>
        <v>Завантажити сертифікат</v>
      </c>
    </row>
    <row r="413" spans="1:3" x14ac:dyDescent="0.3">
      <c r="A413">
        <v>412</v>
      </c>
      <c r="B413" t="s">
        <v>413</v>
      </c>
      <c r="C413" t="str">
        <f>HYPERLINK("https://talan.bank.gov.ua/get-user-certificate/pG1KOGdvD6gJatcsVeoC","Завантажити сертифікат")</f>
        <v>Завантажити сертифікат</v>
      </c>
    </row>
    <row r="414" spans="1:3" x14ac:dyDescent="0.3">
      <c r="A414">
        <v>413</v>
      </c>
      <c r="B414" t="s">
        <v>414</v>
      </c>
      <c r="C414" t="str">
        <f>HYPERLINK("https://talan.bank.gov.ua/get-user-certificate/pG1KOec7jAwO_lckrmXo","Завантажити сертифікат")</f>
        <v>Завантажити сертифікат</v>
      </c>
    </row>
    <row r="415" spans="1:3" x14ac:dyDescent="0.3">
      <c r="A415">
        <v>414</v>
      </c>
      <c r="B415" t="s">
        <v>415</v>
      </c>
      <c r="C415" t="str">
        <f>HYPERLINK("https://talan.bank.gov.ua/get-user-certificate/pG1KO3PT8MgYxGgi8ZWp","Завантажити сертифікат")</f>
        <v>Завантажити сертифікат</v>
      </c>
    </row>
    <row r="416" spans="1:3" x14ac:dyDescent="0.3">
      <c r="A416">
        <v>415</v>
      </c>
      <c r="B416" t="s">
        <v>416</v>
      </c>
      <c r="C416" t="str">
        <f>HYPERLINK("https://talan.bank.gov.ua/get-user-certificate/pG1KOZW_lykZFODKgFco","Завантажити сертифікат")</f>
        <v>Завантажити сертифікат</v>
      </c>
    </row>
    <row r="417" spans="1:3" x14ac:dyDescent="0.3">
      <c r="A417">
        <v>416</v>
      </c>
      <c r="B417" t="s">
        <v>417</v>
      </c>
      <c r="C417" t="str">
        <f>HYPERLINK("https://talan.bank.gov.ua/get-user-certificate/pG1KOtPYorir7fbohhCt","Завантажити сертифікат")</f>
        <v>Завантажити сертифікат</v>
      </c>
    </row>
    <row r="418" spans="1:3" x14ac:dyDescent="0.3">
      <c r="A418">
        <v>417</v>
      </c>
      <c r="B418" t="s">
        <v>418</v>
      </c>
      <c r="C418" t="str">
        <f>HYPERLINK("https://talan.bank.gov.ua/get-user-certificate/pG1KOVimZhMcQK7A2NAK","Завантажити сертифікат")</f>
        <v>Завантажити сертифікат</v>
      </c>
    </row>
    <row r="419" spans="1:3" x14ac:dyDescent="0.3">
      <c r="A419">
        <v>418</v>
      </c>
      <c r="B419" t="s">
        <v>419</v>
      </c>
      <c r="C419" t="str">
        <f>HYPERLINK("https://talan.bank.gov.ua/get-user-certificate/pG1KO7aEPgKBppK9YXMD","Завантажити сертифікат")</f>
        <v>Завантажити сертифікат</v>
      </c>
    </row>
    <row r="420" spans="1:3" x14ac:dyDescent="0.3">
      <c r="A420">
        <v>419</v>
      </c>
      <c r="B420" t="s">
        <v>420</v>
      </c>
      <c r="C420" t="str">
        <f>HYPERLINK("https://talan.bank.gov.ua/get-user-certificate/pG1KOjQF5jwhyHxqBLKh","Завантажити сертифікат")</f>
        <v>Завантажити сертифікат</v>
      </c>
    </row>
    <row r="421" spans="1:3" x14ac:dyDescent="0.3">
      <c r="A421">
        <v>420</v>
      </c>
      <c r="B421" t="s">
        <v>421</v>
      </c>
      <c r="C421" t="str">
        <f>HYPERLINK("https://talan.bank.gov.ua/get-user-certificate/pG1KOf8NIorcNypAjpRg","Завантажити сертифікат")</f>
        <v>Завантажити сертифікат</v>
      </c>
    </row>
    <row r="422" spans="1:3" x14ac:dyDescent="0.3">
      <c r="A422">
        <v>421</v>
      </c>
      <c r="B422" t="s">
        <v>422</v>
      </c>
      <c r="C422" t="str">
        <f>HYPERLINK("https://talan.bank.gov.ua/get-user-certificate/pG1KOiJna0sqIWKRKfiM","Завантажити сертифікат")</f>
        <v>Завантажити сертифікат</v>
      </c>
    </row>
    <row r="423" spans="1:3" x14ac:dyDescent="0.3">
      <c r="A423">
        <v>422</v>
      </c>
      <c r="B423" t="s">
        <v>423</v>
      </c>
      <c r="C423" t="str">
        <f>HYPERLINK("https://talan.bank.gov.ua/get-user-certificate/pG1KODlZKP2dnf6DVtM5","Завантажити сертифікат")</f>
        <v>Завантажити сертифікат</v>
      </c>
    </row>
    <row r="424" spans="1:3" x14ac:dyDescent="0.3">
      <c r="A424">
        <v>423</v>
      </c>
      <c r="B424" t="s">
        <v>424</v>
      </c>
      <c r="C424" t="str">
        <f>HYPERLINK("https://talan.bank.gov.ua/get-user-certificate/pG1KOgU7YCb1mTux5ANe","Завантажити сертифікат")</f>
        <v>Завантажити сертифікат</v>
      </c>
    </row>
    <row r="425" spans="1:3" x14ac:dyDescent="0.3">
      <c r="A425">
        <v>424</v>
      </c>
      <c r="B425" t="s">
        <v>425</v>
      </c>
      <c r="C425" t="str">
        <f>HYPERLINK("https://talan.bank.gov.ua/get-user-certificate/pG1KOb4szKGpsDuIKYfg","Завантажити сертифікат")</f>
        <v>Завантажити сертифікат</v>
      </c>
    </row>
    <row r="426" spans="1:3" x14ac:dyDescent="0.3">
      <c r="A426">
        <v>425</v>
      </c>
      <c r="B426" t="s">
        <v>426</v>
      </c>
      <c r="C426" t="str">
        <f>HYPERLINK("https://talan.bank.gov.ua/get-user-certificate/pG1KODOBrxMK8JNr1vU6","Завантажити сертифікат")</f>
        <v>Завантажити сертифікат</v>
      </c>
    </row>
    <row r="427" spans="1:3" x14ac:dyDescent="0.3">
      <c r="A427">
        <v>426</v>
      </c>
      <c r="B427" t="s">
        <v>427</v>
      </c>
      <c r="C427" t="str">
        <f>HYPERLINK("https://talan.bank.gov.ua/get-user-certificate/pG1KORWMQxUQf4PCn7Gg","Завантажити сертифікат")</f>
        <v>Завантажити сертифікат</v>
      </c>
    </row>
    <row r="428" spans="1:3" x14ac:dyDescent="0.3">
      <c r="A428">
        <v>427</v>
      </c>
      <c r="B428" t="s">
        <v>428</v>
      </c>
      <c r="C428" t="str">
        <f>HYPERLINK("https://talan.bank.gov.ua/get-user-certificate/pG1KOH03ofpJK7i1deXm","Завантажити сертифікат")</f>
        <v>Завантажити сертифікат</v>
      </c>
    </row>
    <row r="429" spans="1:3" x14ac:dyDescent="0.3">
      <c r="A429">
        <v>428</v>
      </c>
      <c r="B429" t="s">
        <v>429</v>
      </c>
      <c r="C429" t="str">
        <f>HYPERLINK("https://talan.bank.gov.ua/get-user-certificate/pG1KOIHxiEW_mrhlkk7x","Завантажити сертифікат")</f>
        <v>Завантажити сертифікат</v>
      </c>
    </row>
    <row r="430" spans="1:3" x14ac:dyDescent="0.3">
      <c r="A430">
        <v>429</v>
      </c>
      <c r="B430" t="s">
        <v>430</v>
      </c>
      <c r="C430" t="str">
        <f>HYPERLINK("https://talan.bank.gov.ua/get-user-certificate/pG1KOX46CY1B8VCVF-LW","Завантажити сертифікат")</f>
        <v>Завантажити сертифікат</v>
      </c>
    </row>
    <row r="431" spans="1:3" x14ac:dyDescent="0.3">
      <c r="A431">
        <v>430</v>
      </c>
      <c r="B431" t="s">
        <v>431</v>
      </c>
      <c r="C431" t="str">
        <f>HYPERLINK("https://talan.bank.gov.ua/get-user-certificate/pG1KOQ4XX3inlqF4wmX6","Завантажити сертифікат")</f>
        <v>Завантажити сертифікат</v>
      </c>
    </row>
    <row r="432" spans="1:3" x14ac:dyDescent="0.3">
      <c r="A432">
        <v>431</v>
      </c>
      <c r="B432" t="s">
        <v>432</v>
      </c>
      <c r="C432" t="str">
        <f>HYPERLINK("https://talan.bank.gov.ua/get-user-certificate/pG1KOZiyTDQPAqWJJism","Завантажити сертифікат")</f>
        <v>Завантажити сертифікат</v>
      </c>
    </row>
    <row r="433" spans="1:3" x14ac:dyDescent="0.3">
      <c r="A433">
        <v>432</v>
      </c>
      <c r="B433" t="s">
        <v>433</v>
      </c>
      <c r="C433" t="str">
        <f>HYPERLINK("https://talan.bank.gov.ua/get-user-certificate/pG1KOlLzmdJEYFvbOfNY","Завантажити сертифікат")</f>
        <v>Завантажити сертифікат</v>
      </c>
    </row>
    <row r="434" spans="1:3" x14ac:dyDescent="0.3">
      <c r="A434">
        <v>433</v>
      </c>
      <c r="B434" t="s">
        <v>434</v>
      </c>
      <c r="C434" t="str">
        <f>HYPERLINK("https://talan.bank.gov.ua/get-user-certificate/pG1KOvGYftroRXXSngLS","Завантажити сертифікат")</f>
        <v>Завантажити сертифікат</v>
      </c>
    </row>
    <row r="435" spans="1:3" x14ac:dyDescent="0.3">
      <c r="A435">
        <v>434</v>
      </c>
      <c r="B435" t="s">
        <v>435</v>
      </c>
      <c r="C435" t="str">
        <f>HYPERLINK("https://talan.bank.gov.ua/get-user-certificate/pG1KOIhIV7c-AfhDjGIH","Завантажити сертифікат")</f>
        <v>Завантажити сертифікат</v>
      </c>
    </row>
    <row r="436" spans="1:3" x14ac:dyDescent="0.3">
      <c r="A436">
        <v>435</v>
      </c>
      <c r="B436" t="s">
        <v>436</v>
      </c>
      <c r="C436" t="str">
        <f>HYPERLINK("https://talan.bank.gov.ua/get-user-certificate/pG1KOSO0jSnh6w_VfaNB","Завантажити сертифікат")</f>
        <v>Завантажити сертифікат</v>
      </c>
    </row>
    <row r="437" spans="1:3" x14ac:dyDescent="0.3">
      <c r="A437">
        <v>436</v>
      </c>
      <c r="B437" t="s">
        <v>437</v>
      </c>
      <c r="C437" t="str">
        <f>HYPERLINK("https://talan.bank.gov.ua/get-user-certificate/pG1KOMF9g9uKAdMr3qQc","Завантажити сертифікат")</f>
        <v>Завантажити сертифікат</v>
      </c>
    </row>
    <row r="438" spans="1:3" x14ac:dyDescent="0.3">
      <c r="A438">
        <v>437</v>
      </c>
      <c r="B438" t="s">
        <v>438</v>
      </c>
      <c r="C438" t="str">
        <f>HYPERLINK("https://talan.bank.gov.ua/get-user-certificate/pG1KOtYIViVgJwt0rVu1","Завантажити сертифікат")</f>
        <v>Завантажити сертифікат</v>
      </c>
    </row>
    <row r="439" spans="1:3" x14ac:dyDescent="0.3">
      <c r="A439">
        <v>438</v>
      </c>
      <c r="B439" t="s">
        <v>439</v>
      </c>
      <c r="C439" t="str">
        <f>HYPERLINK("https://talan.bank.gov.ua/get-user-certificate/pG1KOQBbW5DxVv-i-j8n","Завантажити сертифікат")</f>
        <v>Завантажити сертифікат</v>
      </c>
    </row>
    <row r="440" spans="1:3" x14ac:dyDescent="0.3">
      <c r="A440">
        <v>439</v>
      </c>
      <c r="B440" t="s">
        <v>440</v>
      </c>
      <c r="C440" t="str">
        <f>HYPERLINK("https://talan.bank.gov.ua/get-user-certificate/pG1KOs6XDIJNkBrWntm8","Завантажити сертифікат")</f>
        <v>Завантажити сертифікат</v>
      </c>
    </row>
    <row r="441" spans="1:3" x14ac:dyDescent="0.3">
      <c r="A441">
        <v>440</v>
      </c>
      <c r="B441" t="s">
        <v>441</v>
      </c>
      <c r="C441" t="str">
        <f>HYPERLINK("https://talan.bank.gov.ua/get-user-certificate/pG1KOv5OdrLT2LTMXW_s","Завантажити сертифікат")</f>
        <v>Завантажити сертифікат</v>
      </c>
    </row>
    <row r="442" spans="1:3" x14ac:dyDescent="0.3">
      <c r="A442">
        <v>441</v>
      </c>
      <c r="B442" t="s">
        <v>442</v>
      </c>
      <c r="C442" t="str">
        <f>HYPERLINK("https://talan.bank.gov.ua/get-user-certificate/pG1KOtDHmqe3bspXwX-S","Завантажити сертифікат")</f>
        <v>Завантажити сертифікат</v>
      </c>
    </row>
    <row r="443" spans="1:3" x14ac:dyDescent="0.3">
      <c r="A443">
        <v>442</v>
      </c>
      <c r="B443" t="s">
        <v>443</v>
      </c>
      <c r="C443" t="str">
        <f>HYPERLINK("https://talan.bank.gov.ua/get-user-certificate/pG1KOeob6SXYny60iJ3f","Завантажити сертифікат")</f>
        <v>Завантажити сертифікат</v>
      </c>
    </row>
    <row r="444" spans="1:3" x14ac:dyDescent="0.3">
      <c r="A444">
        <v>443</v>
      </c>
      <c r="B444" t="s">
        <v>444</v>
      </c>
      <c r="C444" t="str">
        <f>HYPERLINK("https://talan.bank.gov.ua/get-user-certificate/pG1KOzr6OlwP5bSkERna","Завантажити сертифікат")</f>
        <v>Завантажити сертифікат</v>
      </c>
    </row>
    <row r="445" spans="1:3" x14ac:dyDescent="0.3">
      <c r="A445">
        <v>444</v>
      </c>
      <c r="B445" t="s">
        <v>358</v>
      </c>
      <c r="C445" t="str">
        <f>HYPERLINK("https://talan.bank.gov.ua/get-user-certificate/pG1KOBgvM9X5xDamI5bP","Завантажити сертифікат")</f>
        <v>Завантажити сертифікат</v>
      </c>
    </row>
    <row r="446" spans="1:3" x14ac:dyDescent="0.3">
      <c r="A446">
        <v>445</v>
      </c>
      <c r="B446" t="s">
        <v>445</v>
      </c>
      <c r="C446" t="str">
        <f>HYPERLINK("https://talan.bank.gov.ua/get-user-certificate/pG1KOnPoTsLsJ76-yxj_","Завантажити сертифікат")</f>
        <v>Завантажити сертифікат</v>
      </c>
    </row>
    <row r="447" spans="1:3" x14ac:dyDescent="0.3">
      <c r="A447">
        <v>446</v>
      </c>
      <c r="B447" t="s">
        <v>446</v>
      </c>
      <c r="C447" t="str">
        <f>HYPERLINK("https://talan.bank.gov.ua/get-user-certificate/pG1KOw7VJ2U4PkMXqab8","Завантажити сертифікат")</f>
        <v>Завантажити сертифікат</v>
      </c>
    </row>
    <row r="448" spans="1:3" x14ac:dyDescent="0.3">
      <c r="A448">
        <v>447</v>
      </c>
      <c r="B448" t="s">
        <v>447</v>
      </c>
      <c r="C448" t="str">
        <f>HYPERLINK("https://talan.bank.gov.ua/get-user-certificate/pG1KOpXYkdzpI-Aw5uxq","Завантажити сертифікат")</f>
        <v>Завантажити сертифікат</v>
      </c>
    </row>
    <row r="449" spans="1:3" x14ac:dyDescent="0.3">
      <c r="A449">
        <v>448</v>
      </c>
      <c r="B449" t="s">
        <v>448</v>
      </c>
      <c r="C449" t="str">
        <f>HYPERLINK("https://talan.bank.gov.ua/get-user-certificate/pG1KOr8idO4BJukMI5ei","Завантажити сертифікат")</f>
        <v>Завантажити сертифікат</v>
      </c>
    </row>
    <row r="450" spans="1:3" x14ac:dyDescent="0.3">
      <c r="A450">
        <v>449</v>
      </c>
      <c r="B450" t="s">
        <v>449</v>
      </c>
      <c r="C450" t="str">
        <f>HYPERLINK("https://talan.bank.gov.ua/get-user-certificate/pG1KOStSW2nkI0Si4RCq","Завантажити сертифікат")</f>
        <v>Завантажити сертифікат</v>
      </c>
    </row>
    <row r="451" spans="1:3" x14ac:dyDescent="0.3">
      <c r="A451">
        <v>450</v>
      </c>
      <c r="B451" t="s">
        <v>450</v>
      </c>
      <c r="C451" t="str">
        <f>HYPERLINK("https://talan.bank.gov.ua/get-user-certificate/pG1KOdCuPUnIn5ivHQSs","Завантажити сертифікат")</f>
        <v>Завантажити сертифікат</v>
      </c>
    </row>
    <row r="452" spans="1:3" x14ac:dyDescent="0.3">
      <c r="A452">
        <v>451</v>
      </c>
      <c r="B452" t="s">
        <v>451</v>
      </c>
      <c r="C452" t="str">
        <f>HYPERLINK("https://talan.bank.gov.ua/get-user-certificate/pG1KOY6T7rlxEThM_1lQ","Завантажити сертифікат")</f>
        <v>Завантажити сертифікат</v>
      </c>
    </row>
    <row r="453" spans="1:3" x14ac:dyDescent="0.3">
      <c r="A453">
        <v>452</v>
      </c>
      <c r="B453" t="s">
        <v>452</v>
      </c>
      <c r="C453" t="str">
        <f>HYPERLINK("https://talan.bank.gov.ua/get-user-certificate/pG1KOQ-Bd8cUsW4gWGv4","Завантажити сертифікат")</f>
        <v>Завантажити сертифікат</v>
      </c>
    </row>
    <row r="454" spans="1:3" x14ac:dyDescent="0.3">
      <c r="A454">
        <v>453</v>
      </c>
      <c r="B454" t="s">
        <v>453</v>
      </c>
      <c r="C454" t="str">
        <f>HYPERLINK("https://talan.bank.gov.ua/get-user-certificate/pG1KOB6Y55BpMWxU0xGo","Завантажити сертифікат")</f>
        <v>Завантажити сертифікат</v>
      </c>
    </row>
    <row r="455" spans="1:3" x14ac:dyDescent="0.3">
      <c r="A455">
        <v>454</v>
      </c>
      <c r="B455" t="s">
        <v>454</v>
      </c>
      <c r="C455" t="str">
        <f>HYPERLINK("https://talan.bank.gov.ua/get-user-certificate/pG1KO5Mj7tjYIS-Lrg_2","Завантажити сертифікат")</f>
        <v>Завантажити сертифікат</v>
      </c>
    </row>
    <row r="456" spans="1:3" x14ac:dyDescent="0.3">
      <c r="A456">
        <v>455</v>
      </c>
      <c r="B456" t="s">
        <v>455</v>
      </c>
      <c r="C456" t="str">
        <f>HYPERLINK("https://talan.bank.gov.ua/get-user-certificate/pG1KOj1XauVmkyCBeaUu","Завантажити сертифікат")</f>
        <v>Завантажити сертифікат</v>
      </c>
    </row>
    <row r="457" spans="1:3" x14ac:dyDescent="0.3">
      <c r="A457">
        <v>456</v>
      </c>
      <c r="B457" t="s">
        <v>456</v>
      </c>
      <c r="C457" t="str">
        <f>HYPERLINK("https://talan.bank.gov.ua/get-user-certificate/pG1KOW58b7zN0gKH9drO","Завантажити сертифікат")</f>
        <v>Завантажити сертифікат</v>
      </c>
    </row>
    <row r="458" spans="1:3" x14ac:dyDescent="0.3">
      <c r="A458">
        <v>457</v>
      </c>
      <c r="B458" t="s">
        <v>457</v>
      </c>
      <c r="C458" t="str">
        <f>HYPERLINK("https://talan.bank.gov.ua/get-user-certificate/pG1KOqQoe2n8UqLPDr1X","Завантажити сертифікат")</f>
        <v>Завантажити сертифікат</v>
      </c>
    </row>
    <row r="459" spans="1:3" x14ac:dyDescent="0.3">
      <c r="A459">
        <v>458</v>
      </c>
      <c r="B459" t="s">
        <v>458</v>
      </c>
      <c r="C459" t="str">
        <f>HYPERLINK("https://talan.bank.gov.ua/get-user-certificate/pG1KOt_ZynEqJwT0xHfc","Завантажити сертифікат")</f>
        <v>Завантажити сертифікат</v>
      </c>
    </row>
    <row r="460" spans="1:3" x14ac:dyDescent="0.3">
      <c r="A460">
        <v>459</v>
      </c>
      <c r="B460" t="s">
        <v>459</v>
      </c>
      <c r="C460" t="str">
        <f>HYPERLINK("https://talan.bank.gov.ua/get-user-certificate/pG1KOpcusEq6Qj-sTfeL","Завантажити сертифікат")</f>
        <v>Завантажити сертифікат</v>
      </c>
    </row>
    <row r="461" spans="1:3" x14ac:dyDescent="0.3">
      <c r="A461">
        <v>460</v>
      </c>
      <c r="B461" t="s">
        <v>460</v>
      </c>
      <c r="C461" t="str">
        <f>HYPERLINK("https://talan.bank.gov.ua/get-user-certificate/pG1KOwrJe5L5w5Zc9xb5","Завантажити сертифікат")</f>
        <v>Завантажити сертифікат</v>
      </c>
    </row>
    <row r="462" spans="1:3" x14ac:dyDescent="0.3">
      <c r="A462">
        <v>461</v>
      </c>
      <c r="B462" t="s">
        <v>461</v>
      </c>
      <c r="C462" t="str">
        <f>HYPERLINK("https://talan.bank.gov.ua/get-user-certificate/pG1KOAbEoqVkg6laf4ad","Завантажити сертифікат")</f>
        <v>Завантажити сертифікат</v>
      </c>
    </row>
    <row r="463" spans="1:3" x14ac:dyDescent="0.3">
      <c r="A463">
        <v>462</v>
      </c>
      <c r="B463" t="s">
        <v>462</v>
      </c>
      <c r="C463" t="str">
        <f>HYPERLINK("https://talan.bank.gov.ua/get-user-certificate/pG1KOfJO1ZUlNE6hf5x1","Завантажити сертифікат")</f>
        <v>Завантажити сертифікат</v>
      </c>
    </row>
    <row r="464" spans="1:3" x14ac:dyDescent="0.3">
      <c r="A464">
        <v>463</v>
      </c>
      <c r="B464" t="s">
        <v>463</v>
      </c>
      <c r="C464" t="str">
        <f>HYPERLINK("https://talan.bank.gov.ua/get-user-certificate/pG1KOuy_Lk6DN93wD3Jv","Завантажити сертифікат")</f>
        <v>Завантажити сертифікат</v>
      </c>
    </row>
    <row r="465" spans="1:3" x14ac:dyDescent="0.3">
      <c r="A465">
        <v>464</v>
      </c>
      <c r="B465" t="s">
        <v>464</v>
      </c>
      <c r="C465" t="str">
        <f>HYPERLINK("https://talan.bank.gov.ua/get-user-certificate/pG1KOo2xle6MwfQo09a6","Завантажити сертифікат")</f>
        <v>Завантажити сертифікат</v>
      </c>
    </row>
    <row r="466" spans="1:3" x14ac:dyDescent="0.3">
      <c r="A466">
        <v>465</v>
      </c>
      <c r="B466" t="s">
        <v>465</v>
      </c>
      <c r="C466" t="str">
        <f>HYPERLINK("https://talan.bank.gov.ua/get-user-certificate/pG1KOvNdusuEnhL6I9fK","Завантажити сертифікат")</f>
        <v>Завантажити сертифікат</v>
      </c>
    </row>
    <row r="467" spans="1:3" x14ac:dyDescent="0.3">
      <c r="A467">
        <v>466</v>
      </c>
      <c r="B467" t="s">
        <v>466</v>
      </c>
      <c r="C467" t="str">
        <f>HYPERLINK("https://talan.bank.gov.ua/get-user-certificate/pG1KORoqkWkY3O_a_1Tj","Завантажити сертифікат")</f>
        <v>Завантажити сертифікат</v>
      </c>
    </row>
    <row r="468" spans="1:3" x14ac:dyDescent="0.3">
      <c r="A468">
        <v>467</v>
      </c>
      <c r="B468" t="s">
        <v>467</v>
      </c>
      <c r="C468" t="str">
        <f>HYPERLINK("https://talan.bank.gov.ua/get-user-certificate/pG1KObt8Pje1UtvS1x98","Завантажити сертифікат")</f>
        <v>Завантажити сертифікат</v>
      </c>
    </row>
    <row r="469" spans="1:3" x14ac:dyDescent="0.3">
      <c r="A469">
        <v>468</v>
      </c>
      <c r="B469" t="s">
        <v>468</v>
      </c>
      <c r="C469" t="str">
        <f>HYPERLINK("https://talan.bank.gov.ua/get-user-certificate/pG1KO9vK2AMW_nUfnHOl","Завантажити сертифікат")</f>
        <v>Завантажити сертифікат</v>
      </c>
    </row>
    <row r="470" spans="1:3" x14ac:dyDescent="0.3">
      <c r="A470">
        <v>469</v>
      </c>
      <c r="B470" t="s">
        <v>469</v>
      </c>
      <c r="C470" t="str">
        <f>HYPERLINK("https://talan.bank.gov.ua/get-user-certificate/pG1KOaYuwG8af5qIq5fK","Завантажити сертифікат")</f>
        <v>Завантажити сертифікат</v>
      </c>
    </row>
    <row r="471" spans="1:3" x14ac:dyDescent="0.3">
      <c r="A471">
        <v>470</v>
      </c>
      <c r="B471" t="s">
        <v>470</v>
      </c>
      <c r="C471" t="str">
        <f>HYPERLINK("https://talan.bank.gov.ua/get-user-certificate/pG1KOZZl4BRlOZXGgEDD","Завантажити сертифікат")</f>
        <v>Завантажити сертифікат</v>
      </c>
    </row>
    <row r="472" spans="1:3" x14ac:dyDescent="0.3">
      <c r="A472">
        <v>471</v>
      </c>
      <c r="B472" t="s">
        <v>471</v>
      </c>
      <c r="C472" t="str">
        <f>HYPERLINK("https://talan.bank.gov.ua/get-user-certificate/pG1KOWWLMRNIoU2wk-Mt","Завантажити сертифікат")</f>
        <v>Завантажити сертифікат</v>
      </c>
    </row>
    <row r="473" spans="1:3" x14ac:dyDescent="0.3">
      <c r="A473">
        <v>472</v>
      </c>
      <c r="B473" t="s">
        <v>472</v>
      </c>
      <c r="C473" t="str">
        <f>HYPERLINK("https://talan.bank.gov.ua/get-user-certificate/pG1KO-C2FeEDMJuOHIpy","Завантажити сертифікат")</f>
        <v>Завантажити сертифікат</v>
      </c>
    </row>
    <row r="474" spans="1:3" x14ac:dyDescent="0.3">
      <c r="A474">
        <v>473</v>
      </c>
      <c r="B474" t="s">
        <v>473</v>
      </c>
      <c r="C474" t="str">
        <f>HYPERLINK("https://talan.bank.gov.ua/get-user-certificate/pG1KOEuO_5p9u4ASzImp","Завантажити сертифікат")</f>
        <v>Завантажити сертифікат</v>
      </c>
    </row>
    <row r="475" spans="1:3" x14ac:dyDescent="0.3">
      <c r="A475">
        <v>474</v>
      </c>
      <c r="B475" t="s">
        <v>474</v>
      </c>
      <c r="C475" t="str">
        <f>HYPERLINK("https://talan.bank.gov.ua/get-user-certificate/pG1KOh0HvmV5Ik7yfQLT","Завантажити сертифікат")</f>
        <v>Завантажити сертифікат</v>
      </c>
    </row>
    <row r="476" spans="1:3" x14ac:dyDescent="0.3">
      <c r="A476">
        <v>475</v>
      </c>
      <c r="B476" t="s">
        <v>475</v>
      </c>
      <c r="C476" t="str">
        <f>HYPERLINK("https://talan.bank.gov.ua/get-user-certificate/pG1KOE28J2cuEha277ur","Завантажити сертифікат")</f>
        <v>Завантажити сертифікат</v>
      </c>
    </row>
    <row r="477" spans="1:3" x14ac:dyDescent="0.3">
      <c r="A477">
        <v>476</v>
      </c>
      <c r="B477" t="s">
        <v>476</v>
      </c>
      <c r="C477" t="str">
        <f>HYPERLINK("https://talan.bank.gov.ua/get-user-certificate/pG1KOXoPRDDls6Xz-GvH","Завантажити сертифікат")</f>
        <v>Завантажити сертифікат</v>
      </c>
    </row>
    <row r="478" spans="1:3" x14ac:dyDescent="0.3">
      <c r="A478">
        <v>477</v>
      </c>
      <c r="B478" t="s">
        <v>477</v>
      </c>
      <c r="C478" t="str">
        <f>HYPERLINK("https://talan.bank.gov.ua/get-user-certificate/pG1KOOjObzgCl1gTb_D_","Завантажити сертифікат")</f>
        <v>Завантажити сертифікат</v>
      </c>
    </row>
    <row r="479" spans="1:3" x14ac:dyDescent="0.3">
      <c r="A479">
        <v>478</v>
      </c>
      <c r="B479" t="s">
        <v>478</v>
      </c>
      <c r="C479" t="str">
        <f>HYPERLINK("https://talan.bank.gov.ua/get-user-certificate/pG1KOl1vf6q6O_5csi-E","Завантажити сертифікат")</f>
        <v>Завантажити сертифікат</v>
      </c>
    </row>
    <row r="480" spans="1:3" x14ac:dyDescent="0.3">
      <c r="A480">
        <v>479</v>
      </c>
      <c r="B480" t="s">
        <v>479</v>
      </c>
      <c r="C480" t="str">
        <f>HYPERLINK("https://talan.bank.gov.ua/get-user-certificate/pG1KOKMI2rMom5IzC-dx","Завантажити сертифікат")</f>
        <v>Завантажити сертифікат</v>
      </c>
    </row>
    <row r="481" spans="1:3" x14ac:dyDescent="0.3">
      <c r="A481">
        <v>480</v>
      </c>
      <c r="B481" t="s">
        <v>480</v>
      </c>
      <c r="C481" t="str">
        <f>HYPERLINK("https://talan.bank.gov.ua/get-user-certificate/pG1KO2GVdpj3MVFab6M_","Завантажити сертифікат")</f>
        <v>Завантажити сертифікат</v>
      </c>
    </row>
    <row r="482" spans="1:3" x14ac:dyDescent="0.3">
      <c r="A482">
        <v>481</v>
      </c>
      <c r="B482" t="s">
        <v>481</v>
      </c>
      <c r="C482" t="str">
        <f>HYPERLINK("https://talan.bank.gov.ua/get-user-certificate/pG1KOWy7byiHUb-YqxOh","Завантажити сертифікат")</f>
        <v>Завантажити сертифікат</v>
      </c>
    </row>
    <row r="483" spans="1:3" x14ac:dyDescent="0.3">
      <c r="A483">
        <v>482</v>
      </c>
      <c r="B483" t="s">
        <v>482</v>
      </c>
      <c r="C483" t="str">
        <f>HYPERLINK("https://talan.bank.gov.ua/get-user-certificate/pG1KOOxHUeNTrqtw0I7h","Завантажити сертифікат")</f>
        <v>Завантажити сертифікат</v>
      </c>
    </row>
    <row r="484" spans="1:3" x14ac:dyDescent="0.3">
      <c r="A484">
        <v>483</v>
      </c>
      <c r="B484" t="s">
        <v>483</v>
      </c>
      <c r="C484" t="str">
        <f>HYPERLINK("https://talan.bank.gov.ua/get-user-certificate/pG1KO_3FoSUSP8vqGro4","Завантажити сертифікат")</f>
        <v>Завантажити сертифікат</v>
      </c>
    </row>
    <row r="485" spans="1:3" x14ac:dyDescent="0.3">
      <c r="A485">
        <v>484</v>
      </c>
      <c r="B485" t="s">
        <v>484</v>
      </c>
      <c r="C485" t="str">
        <f>HYPERLINK("https://talan.bank.gov.ua/get-user-certificate/pG1KOqH4V1ptftWZkYq3","Завантажити сертифікат")</f>
        <v>Завантажити сертифікат</v>
      </c>
    </row>
    <row r="486" spans="1:3" x14ac:dyDescent="0.3">
      <c r="A486">
        <v>485</v>
      </c>
      <c r="B486" t="s">
        <v>485</v>
      </c>
      <c r="C486" t="str">
        <f>HYPERLINK("https://talan.bank.gov.ua/get-user-certificate/pG1KOmNPgZCq1QyrmJRF","Завантажити сертифікат")</f>
        <v>Завантажити сертифікат</v>
      </c>
    </row>
    <row r="487" spans="1:3" x14ac:dyDescent="0.3">
      <c r="A487">
        <v>486</v>
      </c>
      <c r="B487" t="s">
        <v>486</v>
      </c>
      <c r="C487" t="str">
        <f>HYPERLINK("https://talan.bank.gov.ua/get-user-certificate/pG1KOQulArkJTgiaLqBB","Завантажити сертифікат")</f>
        <v>Завантажити сертифікат</v>
      </c>
    </row>
    <row r="488" spans="1:3" x14ac:dyDescent="0.3">
      <c r="A488">
        <v>487</v>
      </c>
      <c r="B488" t="s">
        <v>487</v>
      </c>
      <c r="C488" t="str">
        <f>HYPERLINK("https://talan.bank.gov.ua/get-user-certificate/pG1KOQhJd5l_igQVVovI","Завантажити сертифікат")</f>
        <v>Завантажити сертифікат</v>
      </c>
    </row>
    <row r="489" spans="1:3" x14ac:dyDescent="0.3">
      <c r="A489">
        <v>488</v>
      </c>
      <c r="B489" t="s">
        <v>488</v>
      </c>
      <c r="C489" t="str">
        <f>HYPERLINK("https://talan.bank.gov.ua/get-user-certificate/pG1KON5qeU1RORctkKGf","Завантажити сертифікат")</f>
        <v>Завантажити сертифікат</v>
      </c>
    </row>
    <row r="490" spans="1:3" x14ac:dyDescent="0.3">
      <c r="A490">
        <v>489</v>
      </c>
      <c r="B490" t="s">
        <v>489</v>
      </c>
      <c r="C490" t="str">
        <f>HYPERLINK("https://talan.bank.gov.ua/get-user-certificate/pG1KO-dyoATc7vtlCRXG","Завантажити сертифікат")</f>
        <v>Завантажити сертифікат</v>
      </c>
    </row>
    <row r="491" spans="1:3" x14ac:dyDescent="0.3">
      <c r="A491">
        <v>490</v>
      </c>
      <c r="B491" t="s">
        <v>490</v>
      </c>
      <c r="C491" t="str">
        <f>HYPERLINK("https://talan.bank.gov.ua/get-user-certificate/pG1KOBHs-N1WSMVILYFB","Завантажити сертифікат")</f>
        <v>Завантажити сертифікат</v>
      </c>
    </row>
    <row r="492" spans="1:3" x14ac:dyDescent="0.3">
      <c r="A492">
        <v>491</v>
      </c>
      <c r="B492" t="s">
        <v>491</v>
      </c>
      <c r="C492" t="str">
        <f>HYPERLINK("https://talan.bank.gov.ua/get-user-certificate/pG1KOOw5o66P382X_Wfw","Завантажити сертифікат")</f>
        <v>Завантажити сертифікат</v>
      </c>
    </row>
    <row r="493" spans="1:3" x14ac:dyDescent="0.3">
      <c r="A493">
        <v>492</v>
      </c>
      <c r="B493" t="s">
        <v>492</v>
      </c>
      <c r="C493" t="str">
        <f>HYPERLINK("https://talan.bank.gov.ua/get-user-certificate/pG1KOu_KWofDNFrCxSHd","Завантажити сертифікат")</f>
        <v>Завантажити сертифікат</v>
      </c>
    </row>
    <row r="494" spans="1:3" x14ac:dyDescent="0.3">
      <c r="A494">
        <v>493</v>
      </c>
      <c r="B494" t="s">
        <v>493</v>
      </c>
      <c r="C494" t="str">
        <f>HYPERLINK("https://talan.bank.gov.ua/get-user-certificate/pG1KOKZnVGstBNFGOtDe","Завантажити сертифікат")</f>
        <v>Завантажити сертифікат</v>
      </c>
    </row>
    <row r="495" spans="1:3" x14ac:dyDescent="0.3">
      <c r="A495">
        <v>494</v>
      </c>
      <c r="B495" t="s">
        <v>494</v>
      </c>
      <c r="C495" t="str">
        <f>HYPERLINK("https://talan.bank.gov.ua/get-user-certificate/pG1KO9_0NyL8fHPV8CkJ","Завантажити сертифікат")</f>
        <v>Завантажити сертифікат</v>
      </c>
    </row>
    <row r="496" spans="1:3" x14ac:dyDescent="0.3">
      <c r="A496">
        <v>495</v>
      </c>
      <c r="B496" t="s">
        <v>495</v>
      </c>
      <c r="C496" t="str">
        <f>HYPERLINK("https://talan.bank.gov.ua/get-user-certificate/pG1KOnYeDq0SygwwbPUZ","Завантажити сертифікат")</f>
        <v>Завантажити сертифікат</v>
      </c>
    </row>
    <row r="497" spans="1:3" x14ac:dyDescent="0.3">
      <c r="A497">
        <v>496</v>
      </c>
      <c r="B497" t="s">
        <v>496</v>
      </c>
      <c r="C497" t="str">
        <f>HYPERLINK("https://talan.bank.gov.ua/get-user-certificate/pG1KOdXetnvy2o-_iIXW","Завантажити сертифікат")</f>
        <v>Завантажити сертифікат</v>
      </c>
    </row>
    <row r="498" spans="1:3" x14ac:dyDescent="0.3">
      <c r="A498">
        <v>497</v>
      </c>
      <c r="B498" t="s">
        <v>497</v>
      </c>
      <c r="C498" t="str">
        <f>HYPERLINK("https://talan.bank.gov.ua/get-user-certificate/pG1KOogGnbXH2evUBYMO","Завантажити сертифікат")</f>
        <v>Завантажити сертифікат</v>
      </c>
    </row>
    <row r="499" spans="1:3" x14ac:dyDescent="0.3">
      <c r="A499">
        <v>498</v>
      </c>
      <c r="B499" t="s">
        <v>498</v>
      </c>
      <c r="C499" t="str">
        <f>HYPERLINK("https://talan.bank.gov.ua/get-user-certificate/pG1KOXUvdkz0WZ4kpgyp","Завантажити сертифікат")</f>
        <v>Завантажити сертифікат</v>
      </c>
    </row>
    <row r="500" spans="1:3" x14ac:dyDescent="0.3">
      <c r="A500">
        <v>499</v>
      </c>
      <c r="B500" t="s">
        <v>499</v>
      </c>
      <c r="C500" t="str">
        <f>HYPERLINK("https://talan.bank.gov.ua/get-user-certificate/pG1KOS-8WGrn8nIRScM_","Завантажити сертифікат")</f>
        <v>Завантажити сертифікат</v>
      </c>
    </row>
    <row r="501" spans="1:3" x14ac:dyDescent="0.3">
      <c r="A501">
        <v>500</v>
      </c>
      <c r="B501" t="s">
        <v>305</v>
      </c>
      <c r="C501" t="str">
        <f>HYPERLINK("https://talan.bank.gov.ua/get-user-certificate/pG1KOxmXcMHkWEA9JY1A","Завантажити сертифікат")</f>
        <v>Завантажити сертифікат</v>
      </c>
    </row>
    <row r="502" spans="1:3" x14ac:dyDescent="0.3">
      <c r="A502">
        <v>501</v>
      </c>
      <c r="B502" t="s">
        <v>500</v>
      </c>
      <c r="C502" t="str">
        <f>HYPERLINK("https://talan.bank.gov.ua/get-user-certificate/pG1KOefFMssvN8tjzBCp","Завантажити сертифікат")</f>
        <v>Завантажити сертифікат</v>
      </c>
    </row>
    <row r="503" spans="1:3" x14ac:dyDescent="0.3">
      <c r="A503">
        <v>502</v>
      </c>
      <c r="B503" t="s">
        <v>501</v>
      </c>
      <c r="C503" t="str">
        <f>HYPERLINK("https://talan.bank.gov.ua/get-user-certificate/pG1KOdc_-OUeh7Hsr5OP","Завантажити сертифікат")</f>
        <v>Завантажити сертифікат</v>
      </c>
    </row>
    <row r="504" spans="1:3" x14ac:dyDescent="0.3">
      <c r="A504">
        <v>503</v>
      </c>
      <c r="B504" t="s">
        <v>502</v>
      </c>
      <c r="C504" t="str">
        <f>HYPERLINK("https://talan.bank.gov.ua/get-user-certificate/pG1KOylHni5QeqFEBdyG","Завантажити сертифікат")</f>
        <v>Завантажити сертифікат</v>
      </c>
    </row>
    <row r="505" spans="1:3" x14ac:dyDescent="0.3">
      <c r="A505">
        <v>504</v>
      </c>
      <c r="B505" t="s">
        <v>503</v>
      </c>
      <c r="C505" t="str">
        <f>HYPERLINK("https://talan.bank.gov.ua/get-user-certificate/pG1KOPU7xuvhMo24e19d","Завантажити сертифікат")</f>
        <v>Завантажити сертифікат</v>
      </c>
    </row>
    <row r="506" spans="1:3" x14ac:dyDescent="0.3">
      <c r="A506">
        <v>505</v>
      </c>
      <c r="B506" t="s">
        <v>504</v>
      </c>
      <c r="C506" t="str">
        <f>HYPERLINK("https://talan.bank.gov.ua/get-user-certificate/pG1KOABY26iWwmUpN3XQ","Завантажити сертифікат")</f>
        <v>Завантажити сертифікат</v>
      </c>
    </row>
    <row r="507" spans="1:3" x14ac:dyDescent="0.3">
      <c r="A507">
        <v>506</v>
      </c>
      <c r="B507" t="s">
        <v>505</v>
      </c>
      <c r="C507" t="str">
        <f>HYPERLINK("https://talan.bank.gov.ua/get-user-certificate/pG1KOjiipwqhp3f0PoP-","Завантажити сертифікат")</f>
        <v>Завантажити сертифікат</v>
      </c>
    </row>
    <row r="508" spans="1:3" x14ac:dyDescent="0.3">
      <c r="A508">
        <v>507</v>
      </c>
      <c r="B508" t="s">
        <v>506</v>
      </c>
      <c r="C508" t="str">
        <f>HYPERLINK("https://talan.bank.gov.ua/get-user-certificate/pG1KOjUD3tcDI2kyddaM","Завантажити сертифікат")</f>
        <v>Завантажити сертифікат</v>
      </c>
    </row>
    <row r="509" spans="1:3" x14ac:dyDescent="0.3">
      <c r="A509">
        <v>508</v>
      </c>
      <c r="B509" t="s">
        <v>507</v>
      </c>
      <c r="C509" t="str">
        <f>HYPERLINK("https://talan.bank.gov.ua/get-user-certificate/pG1KOg78SgQoSwfCFXMA","Завантажити сертифікат")</f>
        <v>Завантажити сертифікат</v>
      </c>
    </row>
    <row r="510" spans="1:3" x14ac:dyDescent="0.3">
      <c r="A510">
        <v>509</v>
      </c>
      <c r="B510" t="s">
        <v>508</v>
      </c>
      <c r="C510" t="str">
        <f>HYPERLINK("https://talan.bank.gov.ua/get-user-certificate/pG1KO8JxaTROfd51d_fl","Завантажити сертифікат")</f>
        <v>Завантажити сертифікат</v>
      </c>
    </row>
    <row r="511" spans="1:3" x14ac:dyDescent="0.3">
      <c r="A511">
        <v>510</v>
      </c>
      <c r="B511" t="s">
        <v>509</v>
      </c>
      <c r="C511" t="str">
        <f>HYPERLINK("https://talan.bank.gov.ua/get-user-certificate/pG1KOd6jIEHq52ltkUkM","Завантажити сертифікат")</f>
        <v>Завантажити сертифікат</v>
      </c>
    </row>
    <row r="512" spans="1:3" x14ac:dyDescent="0.3">
      <c r="A512">
        <v>511</v>
      </c>
      <c r="B512" t="s">
        <v>510</v>
      </c>
      <c r="C512" t="str">
        <f>HYPERLINK("https://talan.bank.gov.ua/get-user-certificate/pG1KOLV18xvxDFFm-uXX","Завантажити сертифікат")</f>
        <v>Завантажити сертифікат</v>
      </c>
    </row>
    <row r="513" spans="1:3" x14ac:dyDescent="0.3">
      <c r="A513">
        <v>512</v>
      </c>
      <c r="B513" t="s">
        <v>511</v>
      </c>
      <c r="C513" t="str">
        <f>HYPERLINK("https://talan.bank.gov.ua/get-user-certificate/pG1KOPz6VMMwWzqOZnYn","Завантажити сертифікат")</f>
        <v>Завантажити сертифікат</v>
      </c>
    </row>
    <row r="514" spans="1:3" x14ac:dyDescent="0.3">
      <c r="A514">
        <v>513</v>
      </c>
      <c r="B514" t="s">
        <v>512</v>
      </c>
      <c r="C514" t="str">
        <f>HYPERLINK("https://talan.bank.gov.ua/get-user-certificate/pG1KOa9jYsygb5BGxx2z","Завантажити сертифікат")</f>
        <v>Завантажити сертифікат</v>
      </c>
    </row>
    <row r="515" spans="1:3" x14ac:dyDescent="0.3">
      <c r="A515">
        <v>514</v>
      </c>
      <c r="B515" t="s">
        <v>513</v>
      </c>
      <c r="C515" t="str">
        <f>HYPERLINK("https://talan.bank.gov.ua/get-user-certificate/pG1KOC8V_64jq2Iwa0y1","Завантажити сертифікат")</f>
        <v>Завантажити сертифікат</v>
      </c>
    </row>
    <row r="516" spans="1:3" x14ac:dyDescent="0.3">
      <c r="A516">
        <v>515</v>
      </c>
      <c r="B516" t="s">
        <v>514</v>
      </c>
      <c r="C516" t="str">
        <f>HYPERLINK("https://talan.bank.gov.ua/get-user-certificate/pG1KOFt2Owb6I0pjtfll","Завантажити сертифікат")</f>
        <v>Завантажити сертифікат</v>
      </c>
    </row>
    <row r="517" spans="1:3" x14ac:dyDescent="0.3">
      <c r="A517">
        <v>516</v>
      </c>
      <c r="B517" t="s">
        <v>515</v>
      </c>
      <c r="C517" t="str">
        <f>HYPERLINK("https://talan.bank.gov.ua/get-user-certificate/pG1KOVv4qVZu9z2X8IYa","Завантажити сертифікат")</f>
        <v>Завантажити сертифікат</v>
      </c>
    </row>
    <row r="518" spans="1:3" x14ac:dyDescent="0.3">
      <c r="A518">
        <v>517</v>
      </c>
      <c r="B518" t="s">
        <v>516</v>
      </c>
      <c r="C518" t="str">
        <f>HYPERLINK("https://talan.bank.gov.ua/get-user-certificate/pG1KO9BHyKbRtZSWlBId","Завантажити сертифікат")</f>
        <v>Завантажити сертифікат</v>
      </c>
    </row>
    <row r="519" spans="1:3" x14ac:dyDescent="0.3">
      <c r="A519">
        <v>518</v>
      </c>
      <c r="B519" t="s">
        <v>517</v>
      </c>
      <c r="C519" t="str">
        <f>HYPERLINK("https://talan.bank.gov.ua/get-user-certificate/pG1KOhJeBpT2_xRpQNcb","Завантажити сертифікат")</f>
        <v>Завантажити сертифікат</v>
      </c>
    </row>
    <row r="520" spans="1:3" x14ac:dyDescent="0.3">
      <c r="A520">
        <v>519</v>
      </c>
      <c r="B520" t="s">
        <v>518</v>
      </c>
      <c r="C520" t="str">
        <f>HYPERLINK("https://talan.bank.gov.ua/get-user-certificate/pG1KOwi61rt3MqzPhEtT","Завантажити сертифікат")</f>
        <v>Завантажити сертифікат</v>
      </c>
    </row>
    <row r="521" spans="1:3" x14ac:dyDescent="0.3">
      <c r="A521">
        <v>520</v>
      </c>
      <c r="B521" t="s">
        <v>519</v>
      </c>
      <c r="C521" t="str">
        <f>HYPERLINK("https://talan.bank.gov.ua/get-user-certificate/pG1KOZEfWcrtizJgnGoy","Завантажити сертифікат")</f>
        <v>Завантажити сертифікат</v>
      </c>
    </row>
    <row r="522" spans="1:3" x14ac:dyDescent="0.3">
      <c r="A522">
        <v>521</v>
      </c>
      <c r="B522" t="s">
        <v>520</v>
      </c>
      <c r="C522" t="str">
        <f>HYPERLINK("https://talan.bank.gov.ua/get-user-certificate/pG1KOIAxXIw5FXNNkGfi","Завантажити сертифікат")</f>
        <v>Завантажити сертифікат</v>
      </c>
    </row>
    <row r="523" spans="1:3" x14ac:dyDescent="0.3">
      <c r="A523">
        <v>522</v>
      </c>
      <c r="B523" t="s">
        <v>521</v>
      </c>
      <c r="C523" t="str">
        <f>HYPERLINK("https://talan.bank.gov.ua/get-user-certificate/pG1KOAAbBFSjubxFrqAc","Завантажити сертифікат")</f>
        <v>Завантажити сертифікат</v>
      </c>
    </row>
    <row r="524" spans="1:3" x14ac:dyDescent="0.3">
      <c r="A524">
        <v>523</v>
      </c>
      <c r="B524" t="s">
        <v>522</v>
      </c>
      <c r="C524" t="str">
        <f>HYPERLINK("https://talan.bank.gov.ua/get-user-certificate/pG1KOQQEY1Jnv4JNQo6p","Завантажити сертифікат")</f>
        <v>Завантажити сертифікат</v>
      </c>
    </row>
    <row r="525" spans="1:3" x14ac:dyDescent="0.3">
      <c r="A525">
        <v>524</v>
      </c>
      <c r="B525" t="s">
        <v>523</v>
      </c>
      <c r="C525" t="str">
        <f>HYPERLINK("https://talan.bank.gov.ua/get-user-certificate/pG1KOB6CcNrwUKH5_N_u","Завантажити сертифікат")</f>
        <v>Завантажити сертифікат</v>
      </c>
    </row>
    <row r="526" spans="1:3" x14ac:dyDescent="0.3">
      <c r="A526">
        <v>525</v>
      </c>
      <c r="B526" t="s">
        <v>524</v>
      </c>
      <c r="C526" t="str">
        <f>HYPERLINK("https://talan.bank.gov.ua/get-user-certificate/pG1KOAuIO9kGpK6qT_9P","Завантажити сертифікат")</f>
        <v>Завантажити сертифікат</v>
      </c>
    </row>
    <row r="527" spans="1:3" x14ac:dyDescent="0.3">
      <c r="A527">
        <v>526</v>
      </c>
      <c r="B527" t="s">
        <v>525</v>
      </c>
      <c r="C527" t="str">
        <f>HYPERLINK("https://talan.bank.gov.ua/get-user-certificate/pG1KOuLIVGeAYOrDd3Mq","Завантажити сертифікат")</f>
        <v>Завантажити сертифікат</v>
      </c>
    </row>
    <row r="528" spans="1:3" x14ac:dyDescent="0.3">
      <c r="A528">
        <v>527</v>
      </c>
      <c r="B528" t="s">
        <v>526</v>
      </c>
      <c r="C528" t="str">
        <f>HYPERLINK("https://talan.bank.gov.ua/get-user-certificate/pG1KOP--PLo2itJeUHqd","Завантажити сертифікат")</f>
        <v>Завантажити сертифікат</v>
      </c>
    </row>
    <row r="529" spans="1:3" x14ac:dyDescent="0.3">
      <c r="A529">
        <v>528</v>
      </c>
      <c r="B529" t="s">
        <v>527</v>
      </c>
      <c r="C529" t="str">
        <f>HYPERLINK("https://talan.bank.gov.ua/get-user-certificate/pG1KOZQT_vek-taY9St9","Завантажити сертифікат")</f>
        <v>Завантажити сертифікат</v>
      </c>
    </row>
    <row r="530" spans="1:3" x14ac:dyDescent="0.3">
      <c r="A530">
        <v>529</v>
      </c>
      <c r="B530" t="s">
        <v>528</v>
      </c>
      <c r="C530" t="str">
        <f>HYPERLINK("https://talan.bank.gov.ua/get-user-certificate/pG1KOW9BiCBHJG2YRZgy","Завантажити сертифікат")</f>
        <v>Завантажити сертифікат</v>
      </c>
    </row>
    <row r="531" spans="1:3" x14ac:dyDescent="0.3">
      <c r="A531">
        <v>530</v>
      </c>
      <c r="B531" t="s">
        <v>529</v>
      </c>
      <c r="C531" t="str">
        <f>HYPERLINK("https://talan.bank.gov.ua/get-user-certificate/pG1KOyRHyczOnvH7IilL","Завантажити сертифікат")</f>
        <v>Завантажити сертифікат</v>
      </c>
    </row>
    <row r="532" spans="1:3" x14ac:dyDescent="0.3">
      <c r="A532">
        <v>531</v>
      </c>
      <c r="B532" t="s">
        <v>530</v>
      </c>
      <c r="C532" t="str">
        <f>HYPERLINK("https://talan.bank.gov.ua/get-user-certificate/pG1KOE4qmiDGOcqDdrAZ","Завантажити сертифікат")</f>
        <v>Завантажити сертифікат</v>
      </c>
    </row>
    <row r="533" spans="1:3" x14ac:dyDescent="0.3">
      <c r="A533">
        <v>532</v>
      </c>
      <c r="B533" t="s">
        <v>531</v>
      </c>
      <c r="C533" t="str">
        <f>HYPERLINK("https://talan.bank.gov.ua/get-user-certificate/pG1KOCfHWTNrml7LaYQ1","Завантажити сертифікат")</f>
        <v>Завантажити сертифікат</v>
      </c>
    </row>
    <row r="534" spans="1:3" x14ac:dyDescent="0.3">
      <c r="A534">
        <v>533</v>
      </c>
      <c r="B534" t="s">
        <v>533</v>
      </c>
      <c r="C534" t="str">
        <f>HYPERLINK("https://talan.bank.gov.ua/get-user-certificate/y42WYUVcIwz5T-hDvtlM","Завантажити сертифікат")</f>
        <v>Завантажити сертифікат</v>
      </c>
    </row>
    <row r="535" spans="1:3" x14ac:dyDescent="0.3">
      <c r="A535">
        <v>534</v>
      </c>
      <c r="B535" t="s">
        <v>534</v>
      </c>
      <c r="C535" t="str">
        <f>HYPERLINK("https://talan.bank.gov.ua/get-user-certificate/y42WYNygYjfehehGdvs7","Завантажити сертифікат")</f>
        <v>Завантажити сертифікат</v>
      </c>
    </row>
    <row r="536" spans="1:3" x14ac:dyDescent="0.3">
      <c r="A536">
        <v>535</v>
      </c>
      <c r="B536" t="s">
        <v>535</v>
      </c>
      <c r="C536" t="str">
        <f>HYPERLINK("https://talan.bank.gov.ua/get-user-certificate/y42WYNc4j6T_F3levT4B","Завантажити сертифікат")</f>
        <v>Завантажити сертифікат</v>
      </c>
    </row>
    <row r="537" spans="1:3" x14ac:dyDescent="0.3">
      <c r="A537">
        <v>536</v>
      </c>
      <c r="B537" t="s">
        <v>536</v>
      </c>
      <c r="C537" t="str">
        <f>HYPERLINK("https://talan.bank.gov.ua/get-user-certificate/y42WYiF95dd2bw3AsWxQ","Завантажити сертифікат")</f>
        <v>Завантажити сертифікат</v>
      </c>
    </row>
    <row r="538" spans="1:3" x14ac:dyDescent="0.3">
      <c r="A538">
        <v>537</v>
      </c>
      <c r="B538" t="s">
        <v>537</v>
      </c>
      <c r="C538" t="str">
        <f>HYPERLINK("https://talan.bank.gov.ua/get-user-certificate/y42WYruCp71adPCJaOsI","Завантажити сертифікат")</f>
        <v>Завантажити сертифікат</v>
      </c>
    </row>
    <row r="539" spans="1:3" x14ac:dyDescent="0.3">
      <c r="A539">
        <v>538</v>
      </c>
      <c r="B539" t="s">
        <v>538</v>
      </c>
      <c r="C539" t="str">
        <f>HYPERLINK("https://talan.bank.gov.ua/get-user-certificate/y42WY1MFbrpCvxovcx9-","Завантажити сертифікат")</f>
        <v>Завантажити сертифікат</v>
      </c>
    </row>
    <row r="540" spans="1:3" x14ac:dyDescent="0.3">
      <c r="A540">
        <v>539</v>
      </c>
      <c r="B540" t="s">
        <v>539</v>
      </c>
      <c r="C540" t="str">
        <f>HYPERLINK("https://talan.bank.gov.ua/get-user-certificate/y42WYs-sHoxIc_faofXG","Завантажити сертифікат")</f>
        <v>Завантажити сертифікат</v>
      </c>
    </row>
    <row r="541" spans="1:3" x14ac:dyDescent="0.3">
      <c r="A541">
        <v>540</v>
      </c>
      <c r="B541" t="s">
        <v>540</v>
      </c>
      <c r="C541" t="str">
        <f>HYPERLINK("https://talan.bank.gov.ua/get-user-certificate/y42WYS7tFvMrU-YOZtFe","Завантажити сертифікат")</f>
        <v>Завантажити сертифікат</v>
      </c>
    </row>
    <row r="542" spans="1:3" x14ac:dyDescent="0.3">
      <c r="A542">
        <v>541</v>
      </c>
      <c r="B542" t="s">
        <v>541</v>
      </c>
      <c r="C542" t="str">
        <f>HYPERLINK("https://talan.bank.gov.ua/get-user-certificate/y42WYT9f_nwqb9ArELYu","Завантажити сертифікат")</f>
        <v>Завантажити сертифікат</v>
      </c>
    </row>
    <row r="543" spans="1:3" x14ac:dyDescent="0.3">
      <c r="A543">
        <v>542</v>
      </c>
      <c r="B543" t="s">
        <v>542</v>
      </c>
      <c r="C543" t="str">
        <f>HYPERLINK("https://talan.bank.gov.ua/get-user-certificate/y42WYGC52AFONwVzySQp","Завантажити сертифікат")</f>
        <v>Завантажити сертифікат</v>
      </c>
    </row>
    <row r="544" spans="1:3" x14ac:dyDescent="0.3">
      <c r="A544">
        <v>543</v>
      </c>
      <c r="B544" t="s">
        <v>543</v>
      </c>
      <c r="C544" t="str">
        <f>HYPERLINK("https://talan.bank.gov.ua/get-user-certificate/y42WYh0B1mWeUo5FZz8F","Завантажити сертифікат")</f>
        <v>Завантажити сертифікат</v>
      </c>
    </row>
    <row r="545" spans="1:3" x14ac:dyDescent="0.3">
      <c r="A545">
        <v>544</v>
      </c>
      <c r="B545" t="s">
        <v>544</v>
      </c>
      <c r="C545" t="str">
        <f>HYPERLINK("https://talan.bank.gov.ua/get-user-certificate/y42WY59ofJMbuMGlTWym","Завантажити сертифікат")</f>
        <v>Завантажити сертифікат</v>
      </c>
    </row>
    <row r="546" spans="1:3" x14ac:dyDescent="0.3">
      <c r="A546">
        <v>545</v>
      </c>
      <c r="B546" t="s">
        <v>545</v>
      </c>
      <c r="C546" t="str">
        <f>HYPERLINK("https://talan.bank.gov.ua/get-user-certificate/y42WY1bKBy6uWb5PENwu","Завантажити сертифікат")</f>
        <v>Завантажити сертифікат</v>
      </c>
    </row>
    <row r="547" spans="1:3" x14ac:dyDescent="0.3">
      <c r="A547">
        <v>546</v>
      </c>
      <c r="B547" t="s">
        <v>477</v>
      </c>
      <c r="C547" t="str">
        <f>HYPERLINK("https://talan.bank.gov.ua/get-user-certificate/y42WYr6E6OBh_q-v584c","Завантажити сертифікат")</f>
        <v>Завантажити сертифікат</v>
      </c>
    </row>
    <row r="548" spans="1:3" x14ac:dyDescent="0.3">
      <c r="A548">
        <v>547</v>
      </c>
      <c r="B548" t="s">
        <v>546</v>
      </c>
      <c r="C548" t="str">
        <f>HYPERLINK("https://talan.bank.gov.ua/get-user-certificate/y42WY_e7-RD485SKQfFp","Завантажити сертифікат")</f>
        <v>Завантажити сертифікат</v>
      </c>
    </row>
    <row r="549" spans="1:3" x14ac:dyDescent="0.3">
      <c r="A549">
        <v>548</v>
      </c>
      <c r="B549" t="s">
        <v>547</v>
      </c>
      <c r="C549" t="str">
        <f>HYPERLINK("https://talan.bank.gov.ua/get-user-certificate/y42WYTh5c3GxrLFCY8SY","Завантажити сертифікат")</f>
        <v>Завантажити сертифікат</v>
      </c>
    </row>
    <row r="550" spans="1:3" x14ac:dyDescent="0.3">
      <c r="A550">
        <v>549</v>
      </c>
      <c r="B550" t="s">
        <v>548</v>
      </c>
      <c r="C550" t="str">
        <f>HYPERLINK("https://talan.bank.gov.ua/get-user-certificate/y42WYHMmXJlBHvGV2pgK","Завантажити сертифікат")</f>
        <v>Завантажити сертифікат</v>
      </c>
    </row>
    <row r="551" spans="1:3" x14ac:dyDescent="0.3">
      <c r="A551">
        <v>550</v>
      </c>
      <c r="B551" t="s">
        <v>549</v>
      </c>
      <c r="C551" t="str">
        <f>HYPERLINK("https://talan.bank.gov.ua/get-user-certificate/y42WYJ5eBkOWDTFbUgmX","Завантажити сертифікат")</f>
        <v>Завантажити сертифікат</v>
      </c>
    </row>
    <row r="552" spans="1:3" x14ac:dyDescent="0.3">
      <c r="A552">
        <v>551</v>
      </c>
      <c r="B552" t="s">
        <v>550</v>
      </c>
      <c r="C552" t="str">
        <f>HYPERLINK("https://talan.bank.gov.ua/get-user-certificate/y42WYXm5S1UjDJJhXEB6","Завантажити сертифікат")</f>
        <v>Завантажити сертифікат</v>
      </c>
    </row>
    <row r="553" spans="1:3" x14ac:dyDescent="0.3">
      <c r="A553">
        <v>552</v>
      </c>
      <c r="B553" t="s">
        <v>551</v>
      </c>
      <c r="C553" t="str">
        <f>HYPERLINK("https://talan.bank.gov.ua/get-user-certificate/y42WYkACJVppgVshT5h4","Завантажити сертифікат")</f>
        <v>Завантажити сертифікат</v>
      </c>
    </row>
    <row r="554" spans="1:3" x14ac:dyDescent="0.3">
      <c r="A554">
        <v>553</v>
      </c>
      <c r="B554" t="s">
        <v>145</v>
      </c>
      <c r="C554" t="str">
        <f>HYPERLINK("https://talan.bank.gov.ua/get-user-certificate/y42WY_bl4kozJDLc7LhU","Завантажити сертифікат")</f>
        <v>Завантажити сертифікат</v>
      </c>
    </row>
    <row r="555" spans="1:3" x14ac:dyDescent="0.3">
      <c r="A555">
        <v>554</v>
      </c>
      <c r="B555" t="s">
        <v>552</v>
      </c>
      <c r="C555" t="str">
        <f>HYPERLINK("https://talan.bank.gov.ua/get-user-certificate/y42WYFRKSH8SWxIx6LcC","Завантажити сертифікат")</f>
        <v>Завантажити сертифікат</v>
      </c>
    </row>
    <row r="556" spans="1:3" x14ac:dyDescent="0.3">
      <c r="A556">
        <v>555</v>
      </c>
      <c r="B556" t="s">
        <v>553</v>
      </c>
      <c r="C556" t="str">
        <f>HYPERLINK("https://talan.bank.gov.ua/get-user-certificate/y42WY-FBISIs88w48trF","Завантажити сертифікат")</f>
        <v>Завантажити сертифікат</v>
      </c>
    </row>
    <row r="557" spans="1:3" x14ac:dyDescent="0.3">
      <c r="A557">
        <v>556</v>
      </c>
      <c r="B557" t="s">
        <v>554</v>
      </c>
      <c r="C557" t="str">
        <f>HYPERLINK("https://talan.bank.gov.ua/get-user-certificate/y42WY7LlHRARGDs18--M","Завантажити сертифікат")</f>
        <v>Завантажити сертифікат</v>
      </c>
    </row>
    <row r="558" spans="1:3" x14ac:dyDescent="0.3">
      <c r="A558">
        <v>557</v>
      </c>
      <c r="B558" t="s">
        <v>555</v>
      </c>
      <c r="C558" t="str">
        <f>HYPERLINK("https://talan.bank.gov.ua/get-user-certificate/y42WY1f3CQhTBX1rJ3Kp","Завантажити сертифікат")</f>
        <v>Завантажити сертифікат</v>
      </c>
    </row>
    <row r="559" spans="1:3" x14ac:dyDescent="0.3">
      <c r="A559">
        <v>558</v>
      </c>
      <c r="B559" t="s">
        <v>556</v>
      </c>
      <c r="C559" t="str">
        <f>HYPERLINK("https://talan.bank.gov.ua/get-user-certificate/y42WYIlAB3phe8BxeuG1","Завантажити сертифікат")</f>
        <v>Завантажити сертифікат</v>
      </c>
    </row>
    <row r="560" spans="1:3" x14ac:dyDescent="0.3">
      <c r="A560">
        <v>559</v>
      </c>
      <c r="B560" t="s">
        <v>557</v>
      </c>
      <c r="C560" t="str">
        <f>HYPERLINK("https://talan.bank.gov.ua/get-user-certificate/y42WY0nFkVsIOWyJHHV-","Завантажити сертифікат")</f>
        <v>Завантажити сертифікат</v>
      </c>
    </row>
    <row r="561" spans="1:3" x14ac:dyDescent="0.3">
      <c r="A561">
        <v>560</v>
      </c>
      <c r="B561" t="s">
        <v>190</v>
      </c>
      <c r="C561" t="str">
        <f>HYPERLINK("https://talan.bank.gov.ua/get-user-certificate/y42WYRcIdS6dQQx8_9T8","Завантажити сертифікат")</f>
        <v>Завантажити сертифікат</v>
      </c>
    </row>
    <row r="562" spans="1:3" x14ac:dyDescent="0.3">
      <c r="A562">
        <v>561</v>
      </c>
      <c r="B562" t="s">
        <v>558</v>
      </c>
      <c r="C562" t="str">
        <f>HYPERLINK("https://talan.bank.gov.ua/get-user-certificate/y42WYItV5VbFodcVxEEZ","Завантажити сертифікат")</f>
        <v>Завантажити сертифікат</v>
      </c>
    </row>
    <row r="563" spans="1:3" x14ac:dyDescent="0.3">
      <c r="A563">
        <v>562</v>
      </c>
      <c r="B563" t="s">
        <v>196</v>
      </c>
      <c r="C563" t="str">
        <f>HYPERLINK("https://talan.bank.gov.ua/get-user-certificate/y42WYuDp1YD0hwdtMizi","Завантажити сертифікат")</f>
        <v>Завантажити сертифікат</v>
      </c>
    </row>
    <row r="564" spans="1:3" x14ac:dyDescent="0.3">
      <c r="A564">
        <v>563</v>
      </c>
      <c r="B564" t="s">
        <v>559</v>
      </c>
      <c r="C564" t="str">
        <f>HYPERLINK("https://talan.bank.gov.ua/get-user-certificate/y42WYpV7-TRp8Afs1x7H","Завантажити сертифікат")</f>
        <v>Завантажити сертифікат</v>
      </c>
    </row>
    <row r="565" spans="1:3" x14ac:dyDescent="0.3">
      <c r="A565">
        <v>564</v>
      </c>
      <c r="B565" t="s">
        <v>560</v>
      </c>
      <c r="C565" t="str">
        <f>HYPERLINK("https://talan.bank.gov.ua/get-user-certificate/y42WYvT1qP_SkhejyY-2","Завантажити сертифікат")</f>
        <v>Завантажити сертифікат</v>
      </c>
    </row>
    <row r="566" spans="1:3" x14ac:dyDescent="0.3">
      <c r="A566">
        <v>565</v>
      </c>
      <c r="B566" t="s">
        <v>561</v>
      </c>
      <c r="C566" t="str">
        <f>HYPERLINK("https://talan.bank.gov.ua/get-user-certificate/y42WYcBdpHNbjigCWEot","Завантажити сертифікат")</f>
        <v>Завантажити сертифікат</v>
      </c>
    </row>
    <row r="567" spans="1:3" x14ac:dyDescent="0.3">
      <c r="A567">
        <v>566</v>
      </c>
      <c r="B567" t="s">
        <v>562</v>
      </c>
      <c r="C567" t="str">
        <f>HYPERLINK("https://talan.bank.gov.ua/get-user-certificate/y42WYHo4s3sVfQ5Hup18","Завантажити сертифікат")</f>
        <v>Завантажити сертифікат</v>
      </c>
    </row>
    <row r="568" spans="1:3" x14ac:dyDescent="0.3">
      <c r="A568">
        <v>567</v>
      </c>
      <c r="B568" t="s">
        <v>563</v>
      </c>
      <c r="C568" t="str">
        <f>HYPERLINK("https://talan.bank.gov.ua/get-user-certificate/y42WYFt1IlrrrtbkNpm3","Завантажити сертифікат")</f>
        <v>Завантажити сертифікат</v>
      </c>
    </row>
    <row r="569" spans="1:3" x14ac:dyDescent="0.3">
      <c r="A569">
        <v>568</v>
      </c>
      <c r="B569" t="s">
        <v>564</v>
      </c>
      <c r="C569" t="str">
        <f>HYPERLINK("https://talan.bank.gov.ua/get-user-certificate/y42WYj3iGxhj242Mk9dP","Завантажити сертифікат")</f>
        <v>Завантажити сертифікат</v>
      </c>
    </row>
    <row r="570" spans="1:3" x14ac:dyDescent="0.3">
      <c r="A570">
        <v>569</v>
      </c>
      <c r="B570" t="s">
        <v>565</v>
      </c>
      <c r="C570" t="str">
        <f>HYPERLINK("https://talan.bank.gov.ua/get-user-certificate/y42WYSL7GaFjqFiM-8Uu","Завантажити сертифікат")</f>
        <v>Завантажити сертифікат</v>
      </c>
    </row>
    <row r="571" spans="1:3" x14ac:dyDescent="0.3">
      <c r="A571">
        <v>570</v>
      </c>
      <c r="B571" t="s">
        <v>225</v>
      </c>
      <c r="C571" t="str">
        <f>HYPERLINK("https://talan.bank.gov.ua/get-user-certificate/y42WYL6q5-NvmWDxVBX3","Завантажити сертифікат")</f>
        <v>Завантажити сертифікат</v>
      </c>
    </row>
    <row r="572" spans="1:3" x14ac:dyDescent="0.3">
      <c r="A572">
        <v>571</v>
      </c>
      <c r="B572" t="s">
        <v>566</v>
      </c>
      <c r="C572" t="str">
        <f>HYPERLINK("https://talan.bank.gov.ua/get-user-certificate/y42WYYxPQyW8FfP6S7PH","Завантажити сертифікат")</f>
        <v>Завантажити сертифікат</v>
      </c>
    </row>
    <row r="573" spans="1:3" x14ac:dyDescent="0.3">
      <c r="A573">
        <v>572</v>
      </c>
      <c r="B573" t="s">
        <v>567</v>
      </c>
      <c r="C573" t="str">
        <f>HYPERLINK("https://talan.bank.gov.ua/get-user-certificate/y42WYxAXQZF2T2Kozahx","Завантажити сертифікат")</f>
        <v>Завантажити сертифікат</v>
      </c>
    </row>
    <row r="574" spans="1:3" x14ac:dyDescent="0.3">
      <c r="A574">
        <v>573</v>
      </c>
      <c r="B574" t="s">
        <v>568</v>
      </c>
      <c r="C574" t="str">
        <f>HYPERLINK("https://talan.bank.gov.ua/get-user-certificate/y42WYRcbhztjoorYdq8s","Завантажити сертифікат")</f>
        <v>Завантажити сертифікат</v>
      </c>
    </row>
    <row r="575" spans="1:3" x14ac:dyDescent="0.3">
      <c r="A575">
        <v>574</v>
      </c>
      <c r="B575" t="s">
        <v>569</v>
      </c>
      <c r="C575" t="str">
        <f>HYPERLINK("https://talan.bank.gov.ua/get-user-certificate/y42WY3rMuKbgNWBSKgIo","Завантажити сертифікат")</f>
        <v>Завантажити сертифікат</v>
      </c>
    </row>
    <row r="576" spans="1:3" x14ac:dyDescent="0.3">
      <c r="A576">
        <v>575</v>
      </c>
      <c r="B576" t="s">
        <v>230</v>
      </c>
      <c r="C576" t="str">
        <f>HYPERLINK("https://talan.bank.gov.ua/get-user-certificate/y42WYOnkziII8iAaJDwP","Завантажити сертифікат")</f>
        <v>Завантажити сертифікат</v>
      </c>
    </row>
    <row r="577" spans="1:3" x14ac:dyDescent="0.3">
      <c r="A577">
        <v>576</v>
      </c>
      <c r="B577" t="s">
        <v>570</v>
      </c>
      <c r="C577" t="str">
        <f>HYPERLINK("https://talan.bank.gov.ua/get-user-certificate/y42WYiow1pc2j8xWWNvQ","Завантажити сертифікат")</f>
        <v>Завантажити сертифікат</v>
      </c>
    </row>
    <row r="578" spans="1:3" x14ac:dyDescent="0.3">
      <c r="A578">
        <v>577</v>
      </c>
      <c r="B578" t="s">
        <v>571</v>
      </c>
      <c r="C578" t="str">
        <f>HYPERLINK("https://talan.bank.gov.ua/get-user-certificate/y42WYgFMbAs26oeEKRan","Завантажити сертифікат")</f>
        <v>Завантажити сертифікат</v>
      </c>
    </row>
    <row r="579" spans="1:3" x14ac:dyDescent="0.3">
      <c r="A579">
        <v>578</v>
      </c>
      <c r="B579" t="s">
        <v>572</v>
      </c>
      <c r="C579" t="str">
        <f>HYPERLINK("https://talan.bank.gov.ua/get-user-certificate/y42WYVakLFopHBIwihe9","Завантажити сертифікат")</f>
        <v>Завантажити сертифікат</v>
      </c>
    </row>
    <row r="580" spans="1:3" x14ac:dyDescent="0.3">
      <c r="A580">
        <v>579</v>
      </c>
      <c r="B580" t="s">
        <v>573</v>
      </c>
      <c r="C580" t="str">
        <f>HYPERLINK("https://talan.bank.gov.ua/get-user-certificate/y42WYV_VELZeNdFdyCaw","Завантажити сертифікат")</f>
        <v>Завантажити сертифікат</v>
      </c>
    </row>
    <row r="581" spans="1:3" x14ac:dyDescent="0.3">
      <c r="A581">
        <v>580</v>
      </c>
      <c r="B581" t="s">
        <v>91</v>
      </c>
      <c r="C581" t="str">
        <f>HYPERLINK("https://talan.bank.gov.ua/get-user-certificate/y42WYvnag5NwqM44E-D7","Завантажити сертифікат")</f>
        <v>Завантажити сертифікат</v>
      </c>
    </row>
    <row r="582" spans="1:3" x14ac:dyDescent="0.3">
      <c r="A582">
        <v>581</v>
      </c>
      <c r="B582" t="s">
        <v>574</v>
      </c>
      <c r="C582" t="str">
        <f>HYPERLINK("https://talan.bank.gov.ua/get-user-certificate/y42WYbey7cjilE1UZJQY","Завантажити сертифікат")</f>
        <v>Завантажити сертифікат</v>
      </c>
    </row>
    <row r="583" spans="1:3" x14ac:dyDescent="0.3">
      <c r="A583">
        <v>582</v>
      </c>
      <c r="B583" t="s">
        <v>261</v>
      </c>
      <c r="C583" t="str">
        <f>HYPERLINK("https://talan.bank.gov.ua/get-user-certificate/y42WYpi8VrVgfok8ERlm","Завантажити сертифікат")</f>
        <v>Завантажити сертифікат</v>
      </c>
    </row>
    <row r="584" spans="1:3" x14ac:dyDescent="0.3">
      <c r="A584">
        <v>583</v>
      </c>
      <c r="B584" t="s">
        <v>575</v>
      </c>
      <c r="C584" t="str">
        <f>HYPERLINK("https://talan.bank.gov.ua/get-user-certificate/y42WYJgHJdO0HGxE0tn1","Завантажити сертифікат")</f>
        <v>Завантажити сертифікат</v>
      </c>
    </row>
    <row r="585" spans="1:3" x14ac:dyDescent="0.3">
      <c r="A585">
        <v>584</v>
      </c>
      <c r="B585" t="s">
        <v>576</v>
      </c>
      <c r="C585" t="str">
        <f>HYPERLINK("https://talan.bank.gov.ua/get-user-certificate/y42WYHekgNtawsTPTLnQ","Завантажити сертифікат")</f>
        <v>Завантажити сертифікат</v>
      </c>
    </row>
    <row r="586" spans="1:3" x14ac:dyDescent="0.3">
      <c r="A586">
        <v>585</v>
      </c>
      <c r="B586" t="s">
        <v>133</v>
      </c>
      <c r="C586" t="str">
        <f>HYPERLINK("https://talan.bank.gov.ua/get-user-certificate/y42WYd_zHXfjwfSv7qpW","Завантажити сертифікат")</f>
        <v>Завантажити сертифікат</v>
      </c>
    </row>
    <row r="587" spans="1:3" x14ac:dyDescent="0.3">
      <c r="A587">
        <v>586</v>
      </c>
      <c r="B587" t="s">
        <v>577</v>
      </c>
      <c r="C587" t="str">
        <f>HYPERLINK("https://talan.bank.gov.ua/get-user-certificate/y42WYz_YUh4rueEYXHPq","Завантажити сертифікат")</f>
        <v>Завантажити сертифікат</v>
      </c>
    </row>
    <row r="588" spans="1:3" x14ac:dyDescent="0.3">
      <c r="A588">
        <v>587</v>
      </c>
      <c r="B588" t="s">
        <v>578</v>
      </c>
      <c r="C588" t="str">
        <f>HYPERLINK("https://talan.bank.gov.ua/get-user-certificate/y42WYDOgkSEtPH36VosG","Завантажити сертифікат")</f>
        <v>Завантажити сертифікат</v>
      </c>
    </row>
    <row r="589" spans="1:3" x14ac:dyDescent="0.3">
      <c r="A589">
        <v>588</v>
      </c>
      <c r="B589" t="s">
        <v>579</v>
      </c>
      <c r="C589" t="str">
        <f>HYPERLINK("https://talan.bank.gov.ua/get-user-certificate/y42WYV6QIXFAYiSG0iSL","Завантажити сертифікат")</f>
        <v>Завантажити сертифікат</v>
      </c>
    </row>
    <row r="590" spans="1:3" x14ac:dyDescent="0.3">
      <c r="A590">
        <v>589</v>
      </c>
      <c r="B590" t="s">
        <v>580</v>
      </c>
      <c r="C590" t="str">
        <f>HYPERLINK("https://talan.bank.gov.ua/get-user-certificate/y42WYk3Zk5VfFqreWkG0","Завантажити сертифікат")</f>
        <v>Завантажити сертифікат</v>
      </c>
    </row>
    <row r="591" spans="1:3" x14ac:dyDescent="0.3">
      <c r="A591">
        <v>590</v>
      </c>
      <c r="B591" t="s">
        <v>581</v>
      </c>
      <c r="C591" t="str">
        <f>HYPERLINK("https://talan.bank.gov.ua/get-user-certificate/y42WYKpxQhRfpU_9QjKk","Завантажити сертифікат")</f>
        <v>Завантажити сертифікат</v>
      </c>
    </row>
    <row r="592" spans="1:3" x14ac:dyDescent="0.3">
      <c r="A592">
        <v>591</v>
      </c>
      <c r="B592" t="s">
        <v>310</v>
      </c>
      <c r="C592" t="str">
        <f>HYPERLINK("https://talan.bank.gov.ua/get-user-certificate/y42WYLBJ3xab3WBCO4h0","Завантажити сертифікат")</f>
        <v>Завантажити сертифікат</v>
      </c>
    </row>
    <row r="593" spans="1:3" x14ac:dyDescent="0.3">
      <c r="A593">
        <v>592</v>
      </c>
      <c r="B593" t="s">
        <v>247</v>
      </c>
      <c r="C593" t="str">
        <f>HYPERLINK("https://talan.bank.gov.ua/get-user-certificate/y42WY077MtT28m0UAyiV","Завантажити сертифікат")</f>
        <v>Завантажити сертифікат</v>
      </c>
    </row>
    <row r="594" spans="1:3" x14ac:dyDescent="0.3">
      <c r="A594">
        <v>593</v>
      </c>
      <c r="B594" t="s">
        <v>477</v>
      </c>
      <c r="C594" t="str">
        <f>HYPERLINK("https://talan.bank.gov.ua/get-user-certificate/y42WYH-2QyWcQRGEK6YW","Завантажити сертифікат")</f>
        <v>Завантажити сертифікат</v>
      </c>
    </row>
    <row r="595" spans="1:3" x14ac:dyDescent="0.3">
      <c r="A595">
        <v>594</v>
      </c>
      <c r="B595" t="s">
        <v>582</v>
      </c>
      <c r="C595" t="str">
        <f>HYPERLINK("https://talan.bank.gov.ua/get-user-certificate/y42WY2l00_4nNsE2e1ZM","Завантажити сертифікат")</f>
        <v>Завантажити сертифікат</v>
      </c>
    </row>
    <row r="596" spans="1:3" x14ac:dyDescent="0.3">
      <c r="A596">
        <v>595</v>
      </c>
      <c r="B596" t="s">
        <v>477</v>
      </c>
      <c r="C596" t="str">
        <f>HYPERLINK("https://talan.bank.gov.ua/get-user-certificate/y42WYmAUQf28NVz2vTDV","Завантажити сертифікат")</f>
        <v>Завантажити сертифікат</v>
      </c>
    </row>
    <row r="597" spans="1:3" x14ac:dyDescent="0.3">
      <c r="A597">
        <v>596</v>
      </c>
      <c r="B597" t="s">
        <v>308</v>
      </c>
      <c r="C597" t="str">
        <f>HYPERLINK("https://talan.bank.gov.ua/get-user-certificate/y42WY7362oMNsNsjCCcF","Завантажити сертифікат")</f>
        <v>Завантажити сертифікат</v>
      </c>
    </row>
    <row r="598" spans="1:3" x14ac:dyDescent="0.3">
      <c r="A598">
        <v>597</v>
      </c>
      <c r="B598" t="s">
        <v>583</v>
      </c>
      <c r="C598" t="str">
        <f>HYPERLINK("https://talan.bank.gov.ua/get-user-certificate/y42WYTys9kV5RDIrkk3F","Завантажити сертифікат")</f>
        <v>Завантажити сертифікат</v>
      </c>
    </row>
    <row r="599" spans="1:3" x14ac:dyDescent="0.3">
      <c r="A599">
        <v>598</v>
      </c>
      <c r="B599" t="s">
        <v>584</v>
      </c>
      <c r="C599" t="str">
        <f>HYPERLINK("https://talan.bank.gov.ua/get-user-certificate/y42WY81a7rzENYAXu7nu","Завантажити сертифікат")</f>
        <v>Завантажити сертифікат</v>
      </c>
    </row>
    <row r="600" spans="1:3" x14ac:dyDescent="0.3">
      <c r="A600">
        <v>599</v>
      </c>
      <c r="B600" t="s">
        <v>137</v>
      </c>
      <c r="C600" t="str">
        <f>HYPERLINK("https://talan.bank.gov.ua/get-user-certificate/y42WY6iLohg0rVq7khNh","Завантажити сертифікат")</f>
        <v>Завантажити сертифікат</v>
      </c>
    </row>
    <row r="601" spans="1:3" x14ac:dyDescent="0.3">
      <c r="A601">
        <v>600</v>
      </c>
      <c r="B601" t="s">
        <v>477</v>
      </c>
      <c r="C601" t="str">
        <f>HYPERLINK("https://talan.bank.gov.ua/get-user-certificate/y42WYHHg3hgq7_xNHzgg","Завантажити сертифікат")</f>
        <v>Завантажити сертифікат</v>
      </c>
    </row>
    <row r="602" spans="1:3" x14ac:dyDescent="0.3">
      <c r="A602">
        <v>601</v>
      </c>
      <c r="B602" t="s">
        <v>585</v>
      </c>
      <c r="C602" t="str">
        <f>HYPERLINK("https://talan.bank.gov.ua/get-user-certificate/y42WYiptaoNTnEgfVv77","Завантажити сертифікат")</f>
        <v>Завантажити сертифікат</v>
      </c>
    </row>
    <row r="603" spans="1:3" x14ac:dyDescent="0.3">
      <c r="A603">
        <v>602</v>
      </c>
      <c r="B603" t="s">
        <v>586</v>
      </c>
      <c r="C603" t="str">
        <f>HYPERLINK("https://talan.bank.gov.ua/get-user-certificate/y42WYYWKpSUKwX5ZwXFp","Завантажити сертифікат")</f>
        <v>Завантажити сертифікат</v>
      </c>
    </row>
    <row r="604" spans="1:3" x14ac:dyDescent="0.3">
      <c r="A604">
        <v>603</v>
      </c>
      <c r="B604" t="s">
        <v>587</v>
      </c>
      <c r="C604" t="str">
        <f>HYPERLINK("https://talan.bank.gov.ua/get-user-certificate/y42WYPZvTqMLCOMZ7HkT","Завантажити сертифікат")</f>
        <v>Завантажити сертифікат</v>
      </c>
    </row>
    <row r="605" spans="1:3" x14ac:dyDescent="0.3">
      <c r="A605">
        <v>604</v>
      </c>
      <c r="B605" t="s">
        <v>588</v>
      </c>
      <c r="C605" t="str">
        <f>HYPERLINK("https://talan.bank.gov.ua/get-user-certificate/y42WYPJm8HdhTh2ve4-I","Завантажити сертифікат")</f>
        <v>Завантажити сертифікат</v>
      </c>
    </row>
    <row r="606" spans="1:3" x14ac:dyDescent="0.3">
      <c r="A606">
        <v>605</v>
      </c>
      <c r="B606" t="s">
        <v>589</v>
      </c>
      <c r="C606" t="str">
        <f>HYPERLINK("https://talan.bank.gov.ua/get-user-certificate/y42WYzEYrQiz3sNtvJEQ","Завантажити сертифікат")</f>
        <v>Завантажити сертифікат</v>
      </c>
    </row>
    <row r="607" spans="1:3" x14ac:dyDescent="0.3">
      <c r="A607">
        <v>606</v>
      </c>
      <c r="B607" t="s">
        <v>590</v>
      </c>
      <c r="C607" t="str">
        <f>HYPERLINK("https://talan.bank.gov.ua/get-user-certificate/y42WYRr6Pkda080G3lYA","Завантажити сертифікат")</f>
        <v>Завантажити сертифікат</v>
      </c>
    </row>
    <row r="608" spans="1:3" x14ac:dyDescent="0.3">
      <c r="A608">
        <v>607</v>
      </c>
      <c r="B608" t="s">
        <v>591</v>
      </c>
      <c r="C608" t="str">
        <f>HYPERLINK("https://talan.bank.gov.ua/get-user-certificate/y42WYoejEtF3WQuXw_zu","Завантажити сертифікат")</f>
        <v>Завантажити сертифікат</v>
      </c>
    </row>
    <row r="609" spans="1:3" x14ac:dyDescent="0.3">
      <c r="A609">
        <v>608</v>
      </c>
      <c r="B609" t="s">
        <v>592</v>
      </c>
      <c r="C609" t="str">
        <f>HYPERLINK("https://talan.bank.gov.ua/get-user-certificate/y42WYgO1irIq-j8Y-SSW","Завантажити сертифікат")</f>
        <v>Завантажити сертифікат</v>
      </c>
    </row>
    <row r="610" spans="1:3" x14ac:dyDescent="0.3">
      <c r="A610">
        <v>609</v>
      </c>
      <c r="B610" t="s">
        <v>593</v>
      </c>
      <c r="C610" t="str">
        <f>HYPERLINK("https://talan.bank.gov.ua/get-user-certificate/y42WYynD8_GVy6uA44Su","Завантажити сертифікат")</f>
        <v>Завантажити сертифікат</v>
      </c>
    </row>
    <row r="611" spans="1:3" x14ac:dyDescent="0.3">
      <c r="A611">
        <v>610</v>
      </c>
      <c r="B611" t="s">
        <v>594</v>
      </c>
      <c r="C611" t="str">
        <f>HYPERLINK("https://talan.bank.gov.ua/get-user-certificate/y42WYqg0KoToSOhtBxDf","Завантажити сертифікат")</f>
        <v>Завантажити сертифікат</v>
      </c>
    </row>
    <row r="612" spans="1:3" x14ac:dyDescent="0.3">
      <c r="A612">
        <v>611</v>
      </c>
      <c r="B612" t="s">
        <v>477</v>
      </c>
      <c r="C612" t="str">
        <f>HYPERLINK("https://talan.bank.gov.ua/get-user-certificate/y42WYqXhJ2_UTcU9Pdds","Завантажити сертифікат")</f>
        <v>Завантажити сертифікат</v>
      </c>
    </row>
    <row r="613" spans="1:3" x14ac:dyDescent="0.3">
      <c r="A613">
        <v>612</v>
      </c>
      <c r="B613" t="s">
        <v>595</v>
      </c>
      <c r="C613" t="str">
        <f>HYPERLINK("https://talan.bank.gov.ua/get-user-certificate/y42WYbCRi65zgmDfL30G","Завантажити сертифікат")</f>
        <v>Завантажити сертифікат</v>
      </c>
    </row>
    <row r="614" spans="1:3" x14ac:dyDescent="0.3">
      <c r="A614">
        <v>613</v>
      </c>
      <c r="B614" t="s">
        <v>596</v>
      </c>
      <c r="C614" t="str">
        <f>HYPERLINK("https://talan.bank.gov.ua/get-user-certificate/y42WYWIbhJzosPMJlLlB","Завантажити сертифікат")</f>
        <v>Завантажити сертифікат</v>
      </c>
    </row>
    <row r="615" spans="1:3" x14ac:dyDescent="0.3">
      <c r="A615">
        <v>614</v>
      </c>
      <c r="B615" t="s">
        <v>201</v>
      </c>
      <c r="C615" t="str">
        <f>HYPERLINK("https://talan.bank.gov.ua/get-user-certificate/y42WYzQ1uvLlJ21ca-Ri","Завантажити сертифікат")</f>
        <v>Завантажити сертифікат</v>
      </c>
    </row>
    <row r="616" spans="1:3" x14ac:dyDescent="0.3">
      <c r="A616">
        <v>615</v>
      </c>
      <c r="B616" t="s">
        <v>597</v>
      </c>
      <c r="C616" t="str">
        <f>HYPERLINK("https://talan.bank.gov.ua/get-user-certificate/y42WYmGgvcXVxTVBukTg","Завантажити сертифікат")</f>
        <v>Завантажити сертифікат</v>
      </c>
    </row>
    <row r="617" spans="1:3" x14ac:dyDescent="0.3">
      <c r="A617">
        <v>616</v>
      </c>
      <c r="B617" t="s">
        <v>303</v>
      </c>
      <c r="C617" t="str">
        <f>HYPERLINK("https://talan.bank.gov.ua/get-user-certificate/y42WYffY4FaZq63GlN4c","Завантажити сертифікат")</f>
        <v>Завантажити сертифікат</v>
      </c>
    </row>
    <row r="618" spans="1:3" x14ac:dyDescent="0.3">
      <c r="A618">
        <v>617</v>
      </c>
      <c r="B618" t="s">
        <v>598</v>
      </c>
      <c r="C618" t="str">
        <f>HYPERLINK("https://talan.bank.gov.ua/get-user-certificate/y42WY26249jyYqaksbzA","Завантажити сертифікат")</f>
        <v>Завантажити сертифікат</v>
      </c>
    </row>
    <row r="619" spans="1:3" x14ac:dyDescent="0.3">
      <c r="A619">
        <v>618</v>
      </c>
      <c r="B619" t="s">
        <v>599</v>
      </c>
      <c r="C619" t="str">
        <f>HYPERLINK("https://talan.bank.gov.ua/get-user-certificate/y42WY0JS8z3oXY7jSLS0","Завантажити сертифікат")</f>
        <v>Завантажити сертифікат</v>
      </c>
    </row>
    <row r="620" spans="1:3" x14ac:dyDescent="0.3">
      <c r="A620">
        <v>619</v>
      </c>
      <c r="B620" t="s">
        <v>600</v>
      </c>
      <c r="C620" t="str">
        <f>HYPERLINK("https://talan.bank.gov.ua/get-user-certificate/y42WYCn-_aZdXhNNg2Qh","Завантажити сертифікат")</f>
        <v>Завантажити сертифікат</v>
      </c>
    </row>
    <row r="621" spans="1:3" x14ac:dyDescent="0.3">
      <c r="A621">
        <v>620</v>
      </c>
      <c r="B621" t="s">
        <v>129</v>
      </c>
      <c r="C621" t="str">
        <f>HYPERLINK("https://talan.bank.gov.ua/get-user-certificate/y42WY7k1v-0cRpsCPMHr","Завантажити сертифікат")</f>
        <v>Завантажити сертифікат</v>
      </c>
    </row>
    <row r="622" spans="1:3" x14ac:dyDescent="0.3">
      <c r="A622">
        <v>621</v>
      </c>
      <c r="B622" t="s">
        <v>129</v>
      </c>
      <c r="C622" t="str">
        <f>HYPERLINK("https://talan.bank.gov.ua/get-user-certificate/y42WYEijdmyRSVTr50ji","Завантажити сертифікат")</f>
        <v>Завантажити сертифікат</v>
      </c>
    </row>
    <row r="623" spans="1:3" x14ac:dyDescent="0.3">
      <c r="A623">
        <v>622</v>
      </c>
      <c r="B623" t="s">
        <v>601</v>
      </c>
      <c r="C623" t="str">
        <f>HYPERLINK("https://talan.bank.gov.ua/get-user-certificate/y42WYKOx7OyojCwUlhaD","Завантажити сертифікат")</f>
        <v>Завантажити сертифікат</v>
      </c>
    </row>
    <row r="624" spans="1:3" x14ac:dyDescent="0.3">
      <c r="A624">
        <v>623</v>
      </c>
      <c r="B624" t="s">
        <v>602</v>
      </c>
      <c r="C624" t="str">
        <f>HYPERLINK("https://talan.bank.gov.ua/get-user-certificate/y42WYgc-8M7viutyu__Y","Завантажити сертифікат")</f>
        <v>Завантажити сертифікат</v>
      </c>
    </row>
    <row r="625" spans="1:3" x14ac:dyDescent="0.3">
      <c r="A625">
        <v>624</v>
      </c>
      <c r="B625" t="s">
        <v>603</v>
      </c>
      <c r="C625" t="str">
        <f>HYPERLINK("https://talan.bank.gov.ua/get-user-certificate/y42WY0NU1DuxjaWe6OHS","Завантажити сертифікат")</f>
        <v>Завантажити сертифікат</v>
      </c>
    </row>
    <row r="626" spans="1:3" x14ac:dyDescent="0.3">
      <c r="A626">
        <v>625</v>
      </c>
      <c r="B626" t="s">
        <v>604</v>
      </c>
      <c r="C626" t="str">
        <f>HYPERLINK("https://talan.bank.gov.ua/get-user-certificate/y42WYLaQrm685IoU8RFq","Завантажити сертифікат")</f>
        <v>Завантажити сертифікат</v>
      </c>
    </row>
    <row r="627" spans="1:3" x14ac:dyDescent="0.3">
      <c r="A627">
        <v>626</v>
      </c>
      <c r="B627" t="s">
        <v>605</v>
      </c>
      <c r="C627" t="str">
        <f>HYPERLINK("https://talan.bank.gov.ua/get-user-certificate/y42WY6jTygJjXdAB9BC5","Завантажити сертифікат")</f>
        <v>Завантажити сертифікат</v>
      </c>
    </row>
    <row r="628" spans="1:3" x14ac:dyDescent="0.3">
      <c r="A628">
        <v>627</v>
      </c>
      <c r="B628" t="s">
        <v>606</v>
      </c>
      <c r="C628" t="str">
        <f>HYPERLINK("https://talan.bank.gov.ua/get-user-certificate/y42WYrTaLTR3iu4CTlka","Завантажити сертифікат")</f>
        <v>Завантажити сертифікат</v>
      </c>
    </row>
    <row r="629" spans="1:3" x14ac:dyDescent="0.3">
      <c r="A629">
        <v>628</v>
      </c>
      <c r="B629" t="s">
        <v>607</v>
      </c>
      <c r="C629" t="str">
        <f>HYPERLINK("https://talan.bank.gov.ua/get-user-certificate/y42WYTACSUmhurQAVriE","Завантажити сертифікат")</f>
        <v>Завантажити сертифікат</v>
      </c>
    </row>
    <row r="630" spans="1:3" x14ac:dyDescent="0.3">
      <c r="A630">
        <v>629</v>
      </c>
      <c r="B630" t="s">
        <v>608</v>
      </c>
      <c r="C630" t="str">
        <f>HYPERLINK("https://talan.bank.gov.ua/get-user-certificate/y42WYxsQeMYZ84eINoLp","Завантажити сертифікат")</f>
        <v>Завантажити сертифікат</v>
      </c>
    </row>
    <row r="631" spans="1:3" x14ac:dyDescent="0.3">
      <c r="A631">
        <v>630</v>
      </c>
      <c r="B631" t="s">
        <v>609</v>
      </c>
      <c r="C631" t="str">
        <f>HYPERLINK("https://talan.bank.gov.ua/get-user-certificate/y42WYYhi_ng1GBrShH8V","Завантажити сертифікат")</f>
        <v>Завантажити сертифікат</v>
      </c>
    </row>
    <row r="632" spans="1:3" x14ac:dyDescent="0.3">
      <c r="A632">
        <v>631</v>
      </c>
      <c r="B632" t="s">
        <v>610</v>
      </c>
      <c r="C632" t="str">
        <f>HYPERLINK("https://talan.bank.gov.ua/get-user-certificate/y42WYatlMoTXFuzrjq3c","Завантажити сертифікат")</f>
        <v>Завантажити сертифікат</v>
      </c>
    </row>
    <row r="633" spans="1:3" x14ac:dyDescent="0.3">
      <c r="A633">
        <v>632</v>
      </c>
      <c r="B633" t="s">
        <v>47</v>
      </c>
      <c r="C633" t="str">
        <f>HYPERLINK("https://talan.bank.gov.ua/get-user-certificate/y42WYCoEcs5gPHqe5gLe","Завантажити сертифікат")</f>
        <v>Завантажити сертифікат</v>
      </c>
    </row>
    <row r="634" spans="1:3" x14ac:dyDescent="0.3">
      <c r="A634">
        <v>633</v>
      </c>
      <c r="B634" t="s">
        <v>427</v>
      </c>
      <c r="C634" t="str">
        <f>HYPERLINK("https://talan.bank.gov.ua/get-user-certificate/y42WYGBRUOXNeffVMGUY","Завантажити сертифікат")</f>
        <v>Завантажити сертифікат</v>
      </c>
    </row>
    <row r="635" spans="1:3" x14ac:dyDescent="0.3">
      <c r="A635">
        <v>634</v>
      </c>
      <c r="B635" t="s">
        <v>565</v>
      </c>
      <c r="C635" t="str">
        <f>HYPERLINK("https://talan.bank.gov.ua/get-user-certificate/y42WYQSYJlXBbjlb7_4S","Завантажити сертифікат")</f>
        <v>Завантажити сертифікат</v>
      </c>
    </row>
    <row r="636" spans="1:3" x14ac:dyDescent="0.3">
      <c r="A636">
        <v>635</v>
      </c>
      <c r="B636" t="s">
        <v>611</v>
      </c>
      <c r="C636" t="str">
        <f>HYPERLINK("https://talan.bank.gov.ua/get-user-certificate/y42WYEpB2O8JlVQTbzBB","Завантажити сертифікат")</f>
        <v>Завантажити сертифікат</v>
      </c>
    </row>
    <row r="637" spans="1:3" x14ac:dyDescent="0.3">
      <c r="A637">
        <v>636</v>
      </c>
      <c r="B637" t="s">
        <v>612</v>
      </c>
      <c r="C637" t="str">
        <f>HYPERLINK("https://talan.bank.gov.ua/get-user-certificate/y42WYQLBviAS1PLfnA2G","Завантажити сертифікат")</f>
        <v>Завантажити сертифікат</v>
      </c>
    </row>
    <row r="638" spans="1:3" x14ac:dyDescent="0.3">
      <c r="A638">
        <v>637</v>
      </c>
      <c r="B638" t="s">
        <v>613</v>
      </c>
      <c r="C638" t="str">
        <f>HYPERLINK("https://talan.bank.gov.ua/get-user-certificate/y42WYuNNLKV6SoOl4znd","Завантажити сертифікат")</f>
        <v>Завантажити сертифікат</v>
      </c>
    </row>
    <row r="639" spans="1:3" x14ac:dyDescent="0.3">
      <c r="A639">
        <v>638</v>
      </c>
      <c r="B639" t="s">
        <v>614</v>
      </c>
      <c r="C639" t="str">
        <f>HYPERLINK("https://talan.bank.gov.ua/get-user-certificate/y42WYXoy376eOUeMd1lw","Завантажити сертифікат")</f>
        <v>Завантажити сертифікат</v>
      </c>
    </row>
    <row r="640" spans="1:3" x14ac:dyDescent="0.3">
      <c r="A640">
        <v>639</v>
      </c>
      <c r="B640" t="s">
        <v>129</v>
      </c>
      <c r="C640" t="str">
        <f>HYPERLINK("https://talan.bank.gov.ua/get-user-certificate/y42WYh-tQgN_jM0fJqnb","Завантажити сертифікат")</f>
        <v>Завантажити сертифікат</v>
      </c>
    </row>
    <row r="641" spans="1:3" x14ac:dyDescent="0.3">
      <c r="A641">
        <v>640</v>
      </c>
      <c r="B641" t="s">
        <v>615</v>
      </c>
      <c r="C641" t="str">
        <f>HYPERLINK("https://talan.bank.gov.ua/get-user-certificate/y42WY2DhlUkceTob1-HF","Завантажити сертифікат")</f>
        <v>Завантажити сертифікат</v>
      </c>
    </row>
    <row r="642" spans="1:3" x14ac:dyDescent="0.3">
      <c r="A642">
        <v>641</v>
      </c>
      <c r="B642" t="s">
        <v>121</v>
      </c>
      <c r="C642" t="str">
        <f>HYPERLINK("https://talan.bank.gov.ua/get-user-certificate/y42WYay_acD3aw0AM_Un","Завантажити сертифікат")</f>
        <v>Завантажити сертифікат</v>
      </c>
    </row>
    <row r="643" spans="1:3" x14ac:dyDescent="0.3">
      <c r="A643">
        <v>642</v>
      </c>
      <c r="B643" t="s">
        <v>616</v>
      </c>
      <c r="C643" t="str">
        <f>HYPERLINK("https://talan.bank.gov.ua/get-user-certificate/y42WY5zSFzvoTmwiMXtO","Завантажити сертифікат")</f>
        <v>Завантажити сертифікат</v>
      </c>
    </row>
    <row r="644" spans="1:3" x14ac:dyDescent="0.3">
      <c r="A644">
        <v>643</v>
      </c>
      <c r="B644" t="s">
        <v>617</v>
      </c>
      <c r="C644" t="str">
        <f>HYPERLINK("https://talan.bank.gov.ua/get-user-certificate/y42WY4WDR1pNFBU75v2O","Завантажити сертифікат")</f>
        <v>Завантажити сертифікат</v>
      </c>
    </row>
    <row r="645" spans="1:3" x14ac:dyDescent="0.3">
      <c r="A645">
        <v>644</v>
      </c>
      <c r="B645" t="s">
        <v>424</v>
      </c>
      <c r="C645" t="str">
        <f>HYPERLINK("https://talan.bank.gov.ua/get-user-certificate/y42WYDKQa1PaxeeIDI4M","Завантажити сертифікат")</f>
        <v>Завантажити сертифікат</v>
      </c>
    </row>
    <row r="646" spans="1:3" x14ac:dyDescent="0.3">
      <c r="A646">
        <v>645</v>
      </c>
      <c r="B646" t="s">
        <v>618</v>
      </c>
      <c r="C646" t="str">
        <f>HYPERLINK("https://talan.bank.gov.ua/get-user-certificate/y42WYfNZu5ta3fDg14_W","Завантажити сертифікат")</f>
        <v>Завантажити сертифікат</v>
      </c>
    </row>
    <row r="647" spans="1:3" x14ac:dyDescent="0.3">
      <c r="A647">
        <v>646</v>
      </c>
      <c r="B647" t="s">
        <v>619</v>
      </c>
      <c r="C647" t="str">
        <f>HYPERLINK("https://talan.bank.gov.ua/get-user-certificate/y42WYlF3SsHgRQ8OSoK6","Завантажити сертифікат")</f>
        <v>Завантажити сертифікат</v>
      </c>
    </row>
    <row r="648" spans="1:3" x14ac:dyDescent="0.3">
      <c r="A648">
        <v>647</v>
      </c>
      <c r="B648" t="s">
        <v>621</v>
      </c>
      <c r="C648" t="str">
        <f>HYPERLINK("https://talan.bank.gov.ua/get-user-certificate/y42WYatZ9EyAsbUO3MT-","Завантажити сертифікат")</f>
        <v>Завантажити сертифікат</v>
      </c>
    </row>
    <row r="649" spans="1:3" x14ac:dyDescent="0.3">
      <c r="A649">
        <v>648</v>
      </c>
      <c r="B649" t="s">
        <v>622</v>
      </c>
      <c r="C649" t="str">
        <f>HYPERLINK("https://talan.bank.gov.ua/get-user-certificate/y42WYVHMMIF3H1xbxATI","Завантажити сертифікат")</f>
        <v>Завантажити сертифікат</v>
      </c>
    </row>
    <row r="650" spans="1:3" x14ac:dyDescent="0.3">
      <c r="A650">
        <v>649</v>
      </c>
      <c r="B650" t="s">
        <v>623</v>
      </c>
      <c r="C650" t="str">
        <f>HYPERLINK("https://talan.bank.gov.ua/get-user-certificate/y42WYC7K2-WryRzWvOTu","Завантажити сертифікат")</f>
        <v>Завантажити сертифікат</v>
      </c>
    </row>
    <row r="651" spans="1:3" x14ac:dyDescent="0.3">
      <c r="A651">
        <v>650</v>
      </c>
      <c r="B651" t="s">
        <v>624</v>
      </c>
      <c r="C651" t="str">
        <f>HYPERLINK("https://talan.bank.gov.ua/get-user-certificate/y42WYQIXIQptZgcCK6fd","Завантажити сертифікат")</f>
        <v>Завантажити сертифікат</v>
      </c>
    </row>
    <row r="652" spans="1:3" x14ac:dyDescent="0.3">
      <c r="A652">
        <v>651</v>
      </c>
      <c r="B652" t="s">
        <v>625</v>
      </c>
      <c r="C652" t="str">
        <f>HYPERLINK("https://talan.bank.gov.ua/get-user-certificate/y42WYW8rY8WedPqU5fj7","Завантажити сертифікат")</f>
        <v>Завантажити сертифікат</v>
      </c>
    </row>
    <row r="653" spans="1:3" x14ac:dyDescent="0.3">
      <c r="A653">
        <v>652</v>
      </c>
      <c r="B653" t="s">
        <v>626</v>
      </c>
      <c r="C653" t="str">
        <f>HYPERLINK("https://talan.bank.gov.ua/get-user-certificate/y42WYOwS1m0BIIdQysHq","Завантажити сертифікат")</f>
        <v>Завантажити сертифікат</v>
      </c>
    </row>
    <row r="654" spans="1:3" x14ac:dyDescent="0.3">
      <c r="A654">
        <v>653</v>
      </c>
      <c r="B654" t="s">
        <v>627</v>
      </c>
      <c r="C654" t="str">
        <f>HYPERLINK("https://talan.bank.gov.ua/get-user-certificate/y42WYiyH5utQHNk-4poV","Завантажити сертифікат")</f>
        <v>Завантажити сертифікат</v>
      </c>
    </row>
    <row r="655" spans="1:3" x14ac:dyDescent="0.3">
      <c r="A655">
        <v>654</v>
      </c>
      <c r="B655" t="s">
        <v>628</v>
      </c>
      <c r="C655" t="str">
        <f>HYPERLINK("https://talan.bank.gov.ua/get-user-certificate/y42WYdbiRpCDsHU1dckD","Завантажити сертифікат")</f>
        <v>Завантажити сертифікат</v>
      </c>
    </row>
    <row r="656" spans="1:3" x14ac:dyDescent="0.3">
      <c r="A656">
        <v>655</v>
      </c>
      <c r="B656" t="s">
        <v>629</v>
      </c>
      <c r="C656" t="str">
        <f>HYPERLINK("https://talan.bank.gov.ua/get-user-certificate/y42WY0iICWSyyHFfExrd","Завантажити сертифікат")</f>
        <v>Завантажити сертифікат</v>
      </c>
    </row>
    <row r="657" spans="1:3" x14ac:dyDescent="0.3">
      <c r="A657">
        <v>656</v>
      </c>
      <c r="B657" t="s">
        <v>267</v>
      </c>
      <c r="C657" t="str">
        <f>HYPERLINK("https://talan.bank.gov.ua/get-user-certificate/y42WYNs4bqcenHfQcdFi","Завантажити сертифікат")</f>
        <v>Завантажити сертифікат</v>
      </c>
    </row>
    <row r="658" spans="1:3" x14ac:dyDescent="0.3">
      <c r="A658">
        <v>657</v>
      </c>
      <c r="B658" t="s">
        <v>523</v>
      </c>
      <c r="C658" t="str">
        <f>HYPERLINK("https://talan.bank.gov.ua/get-user-certificate/y42WYQsYssYka2Cnga2q","Завантажити сертифікат")</f>
        <v>Завантажити сертифікат</v>
      </c>
    </row>
    <row r="659" spans="1:3" x14ac:dyDescent="0.3">
      <c r="A659">
        <v>658</v>
      </c>
      <c r="B659" t="s">
        <v>176</v>
      </c>
      <c r="C659" t="str">
        <f>HYPERLINK("https://talan.bank.gov.ua/get-user-certificate/y42WY_-CaVWqhBVH3UVr","Завантажити сертифікат")</f>
        <v>Завантажити сертифікат</v>
      </c>
    </row>
    <row r="660" spans="1:3" x14ac:dyDescent="0.3">
      <c r="A660">
        <v>659</v>
      </c>
      <c r="B660" t="s">
        <v>630</v>
      </c>
      <c r="C660" t="str">
        <f>HYPERLINK("https://talan.bank.gov.ua/get-user-certificate/y42WYeeH8ONr3yqDkSvN","Завантажити сертифікат")</f>
        <v>Завантажити сертифікат</v>
      </c>
    </row>
    <row r="661" spans="1:3" x14ac:dyDescent="0.3">
      <c r="A661">
        <v>660</v>
      </c>
      <c r="B661" t="s">
        <v>451</v>
      </c>
      <c r="C661" t="str">
        <f>HYPERLINK("https://talan.bank.gov.ua/get-user-certificate/y42WYIks0QK6yFKDre3h","Завантажити сертифікат")</f>
        <v>Завантажити сертифікат</v>
      </c>
    </row>
    <row r="662" spans="1:3" x14ac:dyDescent="0.3">
      <c r="A662">
        <v>661</v>
      </c>
      <c r="B662" t="s">
        <v>631</v>
      </c>
      <c r="C662" t="str">
        <f>HYPERLINK("https://talan.bank.gov.ua/get-user-certificate/y42WYuLpNxF4CxoJ6nOn","Завантажити сертифікат")</f>
        <v>Завантажити сертифікат</v>
      </c>
    </row>
    <row r="663" spans="1:3" x14ac:dyDescent="0.3">
      <c r="A663">
        <v>662</v>
      </c>
      <c r="B663" t="s">
        <v>632</v>
      </c>
      <c r="C663" t="str">
        <f>HYPERLINK("https://talan.bank.gov.ua/get-user-certificate/y42WYBJW504hrkUs_CdV","Завантажити сертифікат")</f>
        <v>Завантажити сертифікат</v>
      </c>
    </row>
    <row r="664" spans="1:3" x14ac:dyDescent="0.3">
      <c r="A664">
        <v>663</v>
      </c>
      <c r="B664" t="s">
        <v>633</v>
      </c>
      <c r="C664" t="str">
        <f>HYPERLINK("https://talan.bank.gov.ua/get-user-certificate/y42WY3xO35zJ110nQAJ2","Завантажити сертифікат")</f>
        <v>Завантажити сертифікат</v>
      </c>
    </row>
    <row r="665" spans="1:3" x14ac:dyDescent="0.3">
      <c r="A665">
        <v>664</v>
      </c>
      <c r="B665" t="s">
        <v>634</v>
      </c>
      <c r="C665" t="str">
        <f>HYPERLINK("https://talan.bank.gov.ua/get-user-certificate/y42WY4udJz3JFvCg3qBW","Завантажити сертифікат")</f>
        <v>Завантажити сертифікат</v>
      </c>
    </row>
    <row r="666" spans="1:3" x14ac:dyDescent="0.3">
      <c r="A666">
        <v>665</v>
      </c>
      <c r="B666" t="s">
        <v>372</v>
      </c>
      <c r="C666" t="str">
        <f>HYPERLINK("https://talan.bank.gov.ua/get-user-certificate/y42WYUObKGZWDNlLfg34","Завантажити сертифікат")</f>
        <v>Завантажити сертифікат</v>
      </c>
    </row>
    <row r="667" spans="1:3" x14ac:dyDescent="0.3">
      <c r="A667">
        <v>666</v>
      </c>
      <c r="B667" t="s">
        <v>635</v>
      </c>
      <c r="C667" t="str">
        <f>HYPERLINK("https://talan.bank.gov.ua/get-user-certificate/y42WY287Ne0Lkjf0IB24","Завантажити сертифікат")</f>
        <v>Завантажити сертифікат</v>
      </c>
    </row>
    <row r="668" spans="1:3" x14ac:dyDescent="0.3">
      <c r="A668">
        <v>667</v>
      </c>
      <c r="B668" t="s">
        <v>623</v>
      </c>
      <c r="C668" t="str">
        <f>HYPERLINK("https://talan.bank.gov.ua/get-user-certificate/y42WYKNwcWoP43dfWlDv","Завантажити сертифікат")</f>
        <v>Завантажити сертифікат</v>
      </c>
    </row>
    <row r="669" spans="1:3" x14ac:dyDescent="0.3">
      <c r="A669">
        <v>668</v>
      </c>
      <c r="B669" t="s">
        <v>129</v>
      </c>
      <c r="C669" t="str">
        <f>HYPERLINK("https://talan.bank.gov.ua/get-user-certificate/y42WYMtcov0OxpgaLBb5","Завантажити сертифікат")</f>
        <v>Завантажити сертифікат</v>
      </c>
    </row>
    <row r="670" spans="1:3" x14ac:dyDescent="0.3">
      <c r="A670">
        <v>669</v>
      </c>
      <c r="B670" t="s">
        <v>542</v>
      </c>
      <c r="C670" t="str">
        <f>HYPERLINK("https://talan.bank.gov.ua/get-user-certificate/y42WYrAxnKM7xU_iMxLZ","Завантажити сертифікат")</f>
        <v>Завантажити сертифікат</v>
      </c>
    </row>
    <row r="671" spans="1:3" x14ac:dyDescent="0.3">
      <c r="A671">
        <v>670</v>
      </c>
      <c r="B671" t="s">
        <v>11</v>
      </c>
      <c r="C671" t="str">
        <f>HYPERLINK("https://talan.bank.gov.ua/get-user-certificate/y42WYirPbW-7Xu7hzwl0","Завантажити сертифікат")</f>
        <v>Завантажити сертифікат</v>
      </c>
    </row>
    <row r="672" spans="1:3" x14ac:dyDescent="0.3">
      <c r="A672">
        <v>671</v>
      </c>
      <c r="B672" t="s">
        <v>11</v>
      </c>
      <c r="C672" t="str">
        <f>HYPERLINK("https://talan.bank.gov.ua/get-user-certificate/y42WYO5ly6lhJmM5bj-i","Завантажити сертифікат")</f>
        <v>Завантажити сертифікат</v>
      </c>
    </row>
    <row r="673" spans="1:3" x14ac:dyDescent="0.3">
      <c r="A673">
        <v>672</v>
      </c>
      <c r="B673" t="s">
        <v>623</v>
      </c>
      <c r="C673" t="str">
        <f>HYPERLINK("https://talan.bank.gov.ua/get-user-certificate/y42WY2n-BU8SD3pB31Ur","Завантажити сертифікат")</f>
        <v>Завантажити сертифікат</v>
      </c>
    </row>
    <row r="674" spans="1:3" x14ac:dyDescent="0.3">
      <c r="A674">
        <v>673</v>
      </c>
      <c r="B674" t="s">
        <v>636</v>
      </c>
      <c r="C674" t="str">
        <f>HYPERLINK("https://talan.bank.gov.ua/get-user-certificate/y42WYWwLodnMvfNqX76J","Завантажити сертифікат")</f>
        <v>Завантажити сертифікат</v>
      </c>
    </row>
    <row r="675" spans="1:3" x14ac:dyDescent="0.3">
      <c r="A675">
        <v>674</v>
      </c>
      <c r="B675" t="s">
        <v>637</v>
      </c>
      <c r="C675" t="str">
        <f>HYPERLINK("https://talan.bank.gov.ua/get-user-certificate/y42WYjxr6-th4LMUfhAG","Завантажити сертифікат")</f>
        <v>Завантажити сертифікат</v>
      </c>
    </row>
    <row r="676" spans="1:3" x14ac:dyDescent="0.3">
      <c r="A676">
        <v>675</v>
      </c>
      <c r="B676" t="s">
        <v>475</v>
      </c>
      <c r="C676" t="str">
        <f>HYPERLINK("https://talan.bank.gov.ua/get-user-certificate/y42WY4v5lPccKr8YMrOq","Завантажити сертифікат")</f>
        <v>Завантажити сертифікат</v>
      </c>
    </row>
    <row r="677" spans="1:3" x14ac:dyDescent="0.3">
      <c r="A677">
        <v>676</v>
      </c>
      <c r="B677" t="s">
        <v>131</v>
      </c>
      <c r="C677" t="str">
        <f>HYPERLINK("https://talan.bank.gov.ua/get-user-certificate/y42WYQLdLvhufjJN_GUy","Завантажити сертифікат")</f>
        <v>Завантажити сертифікат</v>
      </c>
    </row>
    <row r="678" spans="1:3" x14ac:dyDescent="0.3">
      <c r="A678">
        <v>677</v>
      </c>
      <c r="B678" t="s">
        <v>470</v>
      </c>
      <c r="C678" t="str">
        <f>HYPERLINK("https://talan.bank.gov.ua/get-user-certificate/y42WYIIwtYathmgG-lxw","Завантажити сертифікат")</f>
        <v>Завантажити сертифікат</v>
      </c>
    </row>
    <row r="679" spans="1:3" x14ac:dyDescent="0.3">
      <c r="A679">
        <v>678</v>
      </c>
      <c r="B679" t="s">
        <v>638</v>
      </c>
      <c r="C679" t="str">
        <f>HYPERLINK("https://talan.bank.gov.ua/get-user-certificate/y42WY26Ou2HTN6AxeufA","Завантажити сертифікат")</f>
        <v>Завантажити сертифікат</v>
      </c>
    </row>
    <row r="680" spans="1:3" x14ac:dyDescent="0.3">
      <c r="A680">
        <v>679</v>
      </c>
      <c r="B680" t="s">
        <v>639</v>
      </c>
      <c r="C680" t="str">
        <f>HYPERLINK("https://talan.bank.gov.ua/get-user-certificate/y42WYcfAAcaC4Y_5DzKi","Завантажити сертифікат")</f>
        <v>Завантажити сертифікат</v>
      </c>
    </row>
    <row r="681" spans="1:3" x14ac:dyDescent="0.3">
      <c r="A681">
        <v>680</v>
      </c>
      <c r="B681" t="s">
        <v>591</v>
      </c>
      <c r="C681" t="str">
        <f>HYPERLINK("https://talan.bank.gov.ua/get-user-certificate/y42WYsqY6XHKX0EYKwQT","Завантажити сертифікат")</f>
        <v>Завантажити сертифікат</v>
      </c>
    </row>
    <row r="682" spans="1:3" x14ac:dyDescent="0.3">
      <c r="A682">
        <v>681</v>
      </c>
      <c r="B682" t="s">
        <v>82</v>
      </c>
      <c r="C682" t="str">
        <f>HYPERLINK("https://talan.bank.gov.ua/get-user-certificate/y42WYZpfTsfSb3ZOMnxT","Завантажити сертифікат")</f>
        <v>Завантажити сертифікат</v>
      </c>
    </row>
    <row r="683" spans="1:3" x14ac:dyDescent="0.3">
      <c r="A683">
        <v>682</v>
      </c>
      <c r="B683" t="s">
        <v>640</v>
      </c>
      <c r="C683" t="str">
        <f>HYPERLINK("https://talan.bank.gov.ua/get-user-certificate/y42WYDLx8k52YhJW0hWC","Завантажити сертифікат")</f>
        <v>Завантажити сертифікат</v>
      </c>
    </row>
    <row r="684" spans="1:3" x14ac:dyDescent="0.3">
      <c r="A684">
        <v>683</v>
      </c>
      <c r="B684" t="s">
        <v>641</v>
      </c>
      <c r="C684" t="str">
        <f>HYPERLINK("https://talan.bank.gov.ua/get-user-certificate/y42WYrIByx5Nj26koc1o","Завантажити сертифікат")</f>
        <v>Завантажити сертифікат</v>
      </c>
    </row>
    <row r="685" spans="1:3" x14ac:dyDescent="0.3">
      <c r="A685">
        <v>684</v>
      </c>
      <c r="B685" t="s">
        <v>642</v>
      </c>
      <c r="C685" t="str">
        <f>HYPERLINK("https://talan.bank.gov.ua/get-user-certificate/y42WYO_wz3lQihMC7wtk","Завантажити сертифікат")</f>
        <v>Завантажити сертифікат</v>
      </c>
    </row>
    <row r="686" spans="1:3" x14ac:dyDescent="0.3">
      <c r="A686">
        <v>685</v>
      </c>
      <c r="B686" t="s">
        <v>643</v>
      </c>
      <c r="C686" t="str">
        <f>HYPERLINK("https://talan.bank.gov.ua/get-user-certificate/y42WYGlWoqi4LOiOSo33","Завантажити сертифікат")</f>
        <v>Завантажити сертифікат</v>
      </c>
    </row>
    <row r="687" spans="1:3" x14ac:dyDescent="0.3">
      <c r="A687">
        <v>686</v>
      </c>
      <c r="B687" t="s">
        <v>644</v>
      </c>
      <c r="C687" t="str">
        <f>HYPERLINK("https://talan.bank.gov.ua/get-user-certificate/y42WYEk42CKi3v5okzWD","Завантажити сертифікат")</f>
        <v>Завантажити сертифікат</v>
      </c>
    </row>
    <row r="688" spans="1:3" x14ac:dyDescent="0.3">
      <c r="A688">
        <v>687</v>
      </c>
      <c r="B688" t="s">
        <v>645</v>
      </c>
      <c r="C688" t="str">
        <f>HYPERLINK("https://talan.bank.gov.ua/get-user-certificate/y42WYMxR72A4pc84wreX","Завантажити сертифікат")</f>
        <v>Завантажити сертифікат</v>
      </c>
    </row>
    <row r="689" spans="1:3" x14ac:dyDescent="0.3">
      <c r="A689">
        <v>688</v>
      </c>
      <c r="B689" t="s">
        <v>646</v>
      </c>
      <c r="C689" t="str">
        <f>HYPERLINK("https://talan.bank.gov.ua/get-user-certificate/y42WYrFMTpIrx4WEzhty","Завантажити сертифікат")</f>
        <v>Завантажити сертифікат</v>
      </c>
    </row>
    <row r="690" spans="1:3" x14ac:dyDescent="0.3">
      <c r="A690">
        <v>689</v>
      </c>
      <c r="B690" t="s">
        <v>647</v>
      </c>
      <c r="C690" t="str">
        <f>HYPERLINK("https://talan.bank.gov.ua/get-user-certificate/y42WYPGDwesFLfiQXq4T","Завантажити сертифікат")</f>
        <v>Завантажити сертифікат</v>
      </c>
    </row>
    <row r="691" spans="1:3" x14ac:dyDescent="0.3">
      <c r="A691">
        <v>690</v>
      </c>
      <c r="B691" t="s">
        <v>648</v>
      </c>
      <c r="C691" t="str">
        <f>HYPERLINK("https://talan.bank.gov.ua/get-user-certificate/y42WYEU4JuWwL0qEkUwE","Завантажити сертифікат")</f>
        <v>Завантажити сертифікат</v>
      </c>
    </row>
    <row r="692" spans="1:3" x14ac:dyDescent="0.3">
      <c r="A692">
        <v>691</v>
      </c>
      <c r="B692" t="s">
        <v>649</v>
      </c>
      <c r="C692" t="str">
        <f>HYPERLINK("https://talan.bank.gov.ua/get-user-certificate/y42WYjmwu-gNlIqAsNzs","Завантажити сертифікат")</f>
        <v>Завантажити сертифікат</v>
      </c>
    </row>
    <row r="693" spans="1:3" x14ac:dyDescent="0.3">
      <c r="A693">
        <v>692</v>
      </c>
      <c r="B693" t="s">
        <v>495</v>
      </c>
      <c r="C693" t="str">
        <f>HYPERLINK("https://talan.bank.gov.ua/get-user-certificate/y42WYpaxZb_HFp9lSOAi","Завантажити сертифікат")</f>
        <v>Завантажити сертифікат</v>
      </c>
    </row>
    <row r="694" spans="1:3" x14ac:dyDescent="0.3">
      <c r="A694">
        <v>693</v>
      </c>
      <c r="B694" t="s">
        <v>623</v>
      </c>
      <c r="C694" t="str">
        <f>HYPERLINK("https://talan.bank.gov.ua/get-user-certificate/y42WYqb0RNsjsAfQfaw6","Завантажити сертифікат")</f>
        <v>Завантажити сертифікат</v>
      </c>
    </row>
    <row r="695" spans="1:3" x14ac:dyDescent="0.3">
      <c r="A695">
        <v>694</v>
      </c>
      <c r="B695" t="s">
        <v>650</v>
      </c>
      <c r="C695" t="str">
        <f>HYPERLINK("https://talan.bank.gov.ua/get-user-certificate/y42WYCspH44Cj3QIzJ94","Завантажити сертифікат")</f>
        <v>Завантажити сертифікат</v>
      </c>
    </row>
    <row r="696" spans="1:3" x14ac:dyDescent="0.3">
      <c r="A696">
        <v>695</v>
      </c>
      <c r="B696" t="s">
        <v>650</v>
      </c>
      <c r="C696" t="str">
        <f>HYPERLINK("https://talan.bank.gov.ua/get-user-certificate/y42WY-gjwkRzPl02nddO","Завантажити сертифікат")</f>
        <v>Завантажити сертифікат</v>
      </c>
    </row>
    <row r="697" spans="1:3" x14ac:dyDescent="0.3">
      <c r="A697">
        <v>696</v>
      </c>
      <c r="B697" t="s">
        <v>651</v>
      </c>
      <c r="C697" t="str">
        <f>HYPERLINK("https://talan.bank.gov.ua/get-user-certificate/y42WYCMHaR5_O762L7vt","Завантажити сертифікат")</f>
        <v>Завантажити сертифікат</v>
      </c>
    </row>
    <row r="698" spans="1:3" x14ac:dyDescent="0.3">
      <c r="A698">
        <v>697</v>
      </c>
      <c r="B698" t="s">
        <v>652</v>
      </c>
      <c r="C698" t="str">
        <f>HYPERLINK("https://talan.bank.gov.ua/get-user-certificate/y42WYt33XFxJt5c0ePIm","Завантажити сертифікат")</f>
        <v>Завантажити сертифікат</v>
      </c>
    </row>
    <row r="699" spans="1:3" x14ac:dyDescent="0.3">
      <c r="A699">
        <v>698</v>
      </c>
      <c r="B699" t="s">
        <v>653</v>
      </c>
      <c r="C699" t="str">
        <f>HYPERLINK("https://talan.bank.gov.ua/get-user-certificate/y42WY6oywPktl4Ja5zpe","Завантажити сертифікат")</f>
        <v>Завантажити сертифікат</v>
      </c>
    </row>
    <row r="700" spans="1:3" x14ac:dyDescent="0.3">
      <c r="A700">
        <v>699</v>
      </c>
      <c r="B700" t="s">
        <v>654</v>
      </c>
      <c r="C700" t="str">
        <f>HYPERLINK("https://talan.bank.gov.ua/get-user-certificate/y42WYB1D4vVuzrgiKr9h","Завантажити сертифікат")</f>
        <v>Завантажити сертифікат</v>
      </c>
    </row>
    <row r="701" spans="1:3" x14ac:dyDescent="0.3">
      <c r="A701">
        <v>700</v>
      </c>
      <c r="B701" t="s">
        <v>131</v>
      </c>
      <c r="C701" t="str">
        <f>HYPERLINK("https://talan.bank.gov.ua/get-user-certificate/y42WYgk6ZUIr-GKEEXxu","Завантажити сертифікат")</f>
        <v>Завантажити сертифікат</v>
      </c>
    </row>
    <row r="702" spans="1:3" x14ac:dyDescent="0.3">
      <c r="A702">
        <v>701</v>
      </c>
      <c r="B702" t="s">
        <v>655</v>
      </c>
      <c r="C702" t="str">
        <f>HYPERLINK("https://talan.bank.gov.ua/get-user-certificate/y42WYtTSkG_9GlI1YKmN","Завантажити сертифікат")</f>
        <v>Завантажити сертифікат</v>
      </c>
    </row>
    <row r="703" spans="1:3" x14ac:dyDescent="0.3">
      <c r="A703">
        <v>702</v>
      </c>
      <c r="B703" t="s">
        <v>461</v>
      </c>
      <c r="C703" t="str">
        <f>HYPERLINK("https://talan.bank.gov.ua/get-user-certificate/y42WYqridy17UTF4hgig","Завантажити сертифікат")</f>
        <v>Завантажити сертифікат</v>
      </c>
    </row>
    <row r="704" spans="1:3" x14ac:dyDescent="0.3">
      <c r="A704">
        <v>703</v>
      </c>
      <c r="B704" t="s">
        <v>656</v>
      </c>
      <c r="C704" t="str">
        <f>HYPERLINK("https://talan.bank.gov.ua/get-user-certificate/y42WYaAoOfdSMD02Zb8_","Завантажити сертифікат")</f>
        <v>Завантажити сертифікат</v>
      </c>
    </row>
    <row r="705" spans="1:3" x14ac:dyDescent="0.3">
      <c r="A705">
        <v>704</v>
      </c>
      <c r="B705" t="s">
        <v>442</v>
      </c>
      <c r="C705" t="str">
        <f>HYPERLINK("https://talan.bank.gov.ua/get-user-certificate/y42WYpjBYe3MXDyAsdlX","Завантажити сертифікат")</f>
        <v>Завантажити сертифікат</v>
      </c>
    </row>
    <row r="706" spans="1:3" x14ac:dyDescent="0.3">
      <c r="A706">
        <v>705</v>
      </c>
      <c r="B706" t="s">
        <v>630</v>
      </c>
      <c r="C706" t="str">
        <f>HYPERLINK("https://talan.bank.gov.ua/get-user-certificate/y42WYhVDIeykj4wmCsmT","Завантажити сертифікат")</f>
        <v>Завантажити сертифікат</v>
      </c>
    </row>
    <row r="707" spans="1:3" x14ac:dyDescent="0.3">
      <c r="A707">
        <v>706</v>
      </c>
      <c r="B707" t="s">
        <v>152</v>
      </c>
      <c r="C707" t="str">
        <f>HYPERLINK("https://talan.bank.gov.ua/get-user-certificate/y42WY9aLh8Zyk18fdSRU","Завантажити сертифікат")</f>
        <v>Завантажити сертифікат</v>
      </c>
    </row>
    <row r="708" spans="1:3" x14ac:dyDescent="0.3">
      <c r="A708">
        <v>707</v>
      </c>
      <c r="B708" t="s">
        <v>657</v>
      </c>
      <c r="C708" t="str">
        <f>HYPERLINK("https://talan.bank.gov.ua/get-user-certificate/y42WYsIJZiLwx4atd-EJ","Завантажити сертифікат")</f>
        <v>Завантажити сертифікат</v>
      </c>
    </row>
    <row r="709" spans="1:3" x14ac:dyDescent="0.3">
      <c r="A709">
        <v>708</v>
      </c>
      <c r="B709" t="s">
        <v>477</v>
      </c>
      <c r="C709" t="str">
        <f>HYPERLINK("https://talan.bank.gov.ua/get-user-certificate/y42WY5TtfrpLLko1GZB0","Завантажити сертифікат")</f>
        <v>Завантажити сертифікат</v>
      </c>
    </row>
    <row r="710" spans="1:3" x14ac:dyDescent="0.3">
      <c r="A710">
        <v>709</v>
      </c>
      <c r="B710" t="s">
        <v>658</v>
      </c>
      <c r="C710" t="str">
        <f>HYPERLINK("https://talan.bank.gov.ua/get-user-certificate/y42WYMsSUIUFJXSQTQIy","Завантажити сертифікат")</f>
        <v>Завантажити сертифікат</v>
      </c>
    </row>
    <row r="711" spans="1:3" x14ac:dyDescent="0.3">
      <c r="A711">
        <v>710</v>
      </c>
      <c r="B711" t="s">
        <v>477</v>
      </c>
      <c r="C711" t="str">
        <f>HYPERLINK("https://talan.bank.gov.ua/get-user-certificate/y42WYpaDhqZ_kBcQ5dtC","Завантажити сертифікат")</f>
        <v>Завантажити сертифікат</v>
      </c>
    </row>
    <row r="712" spans="1:3" x14ac:dyDescent="0.3">
      <c r="A712">
        <v>711</v>
      </c>
      <c r="B712" t="s">
        <v>659</v>
      </c>
      <c r="C712" t="str">
        <f>HYPERLINK("https://talan.bank.gov.ua/get-user-certificate/y42WYoCQUgrSsHOIXQGK","Завантажити сертифікат")</f>
        <v>Завантажити сертифікат</v>
      </c>
    </row>
    <row r="713" spans="1:3" x14ac:dyDescent="0.3">
      <c r="A713">
        <v>712</v>
      </c>
      <c r="B713" t="s">
        <v>660</v>
      </c>
      <c r="C713" t="str">
        <f>HYPERLINK("https://talan.bank.gov.ua/get-user-certificate/y42WYmJU7K93RO9zS9cI","Завантажити сертифікат")</f>
        <v>Завантажити сертифікат</v>
      </c>
    </row>
    <row r="714" spans="1:3" x14ac:dyDescent="0.3">
      <c r="A714">
        <v>713</v>
      </c>
      <c r="B714" t="s">
        <v>129</v>
      </c>
      <c r="C714" t="str">
        <f>HYPERLINK("https://talan.bank.gov.ua/get-user-certificate/y42WY6RCIr3IfwpR8ziu","Завантажити сертифікат")</f>
        <v>Завантажити сертифікат</v>
      </c>
    </row>
    <row r="715" spans="1:3" x14ac:dyDescent="0.3">
      <c r="A715">
        <v>714</v>
      </c>
      <c r="B715" t="s">
        <v>661</v>
      </c>
      <c r="C715" t="str">
        <f>HYPERLINK("https://talan.bank.gov.ua/get-user-certificate/y42WYr79cCPr_Fll-o68","Завантажити сертифікат")</f>
        <v>Завантажити сертифікат</v>
      </c>
    </row>
    <row r="716" spans="1:3" x14ac:dyDescent="0.3">
      <c r="A716">
        <v>715</v>
      </c>
      <c r="B716" t="s">
        <v>662</v>
      </c>
      <c r="C716" t="str">
        <f>HYPERLINK("https://talan.bank.gov.ua/get-user-certificate/y42WYO6iczJhqFjuS0iE","Завантажити сертифікат")</f>
        <v>Завантажити сертифікат</v>
      </c>
    </row>
    <row r="717" spans="1:3" x14ac:dyDescent="0.3">
      <c r="A717">
        <v>716</v>
      </c>
      <c r="B717" t="s">
        <v>663</v>
      </c>
      <c r="C717" t="str">
        <f>HYPERLINK("https://talan.bank.gov.ua/get-user-certificate/y42WYE6FOnRa8RprwXEX","Завантажити сертифікат")</f>
        <v>Завантажити сертифікат</v>
      </c>
    </row>
    <row r="718" spans="1:3" x14ac:dyDescent="0.3">
      <c r="A718">
        <v>717</v>
      </c>
      <c r="B718" t="s">
        <v>664</v>
      </c>
      <c r="C718" t="str">
        <f>HYPERLINK("https://talan.bank.gov.ua/get-user-certificate/y42WYNg7W7uEwgk94Uzc","Завантажити сертифікат")</f>
        <v>Завантажити сертифікат</v>
      </c>
    </row>
    <row r="719" spans="1:3" x14ac:dyDescent="0.3">
      <c r="A719">
        <v>718</v>
      </c>
      <c r="B719" t="s">
        <v>665</v>
      </c>
      <c r="C719" t="str">
        <f>HYPERLINK("https://talan.bank.gov.ua/get-user-certificate/y42WYw94gLMeFRnz6dVK","Завантажити сертифікат")</f>
        <v>Завантажити сертифікат</v>
      </c>
    </row>
    <row r="720" spans="1:3" x14ac:dyDescent="0.3">
      <c r="A720">
        <v>719</v>
      </c>
      <c r="B720" t="s">
        <v>666</v>
      </c>
      <c r="C720" t="str">
        <f>HYPERLINK("https://talan.bank.gov.ua/get-user-certificate/y42WYtEx2L5LG3tTzvj4","Завантажити сертифікат")</f>
        <v>Завантажити сертифікат</v>
      </c>
    </row>
    <row r="721" spans="1:3" x14ac:dyDescent="0.3">
      <c r="A721">
        <v>720</v>
      </c>
      <c r="B721" t="s">
        <v>667</v>
      </c>
      <c r="C721" t="str">
        <f>HYPERLINK("https://talan.bank.gov.ua/get-user-certificate/y42WYSjzTwHIEOCY3zro","Завантажити сертифікат")</f>
        <v>Завантажити сертифікат</v>
      </c>
    </row>
    <row r="722" spans="1:3" x14ac:dyDescent="0.3">
      <c r="A722">
        <v>721</v>
      </c>
      <c r="B722" t="s">
        <v>668</v>
      </c>
      <c r="C722" t="str">
        <f>HYPERLINK("https://talan.bank.gov.ua/get-user-certificate/y42WY0SYSJ71icHWLmXy","Завантажити сертифікат")</f>
        <v>Завантажити сертифікат</v>
      </c>
    </row>
    <row r="723" spans="1:3" x14ac:dyDescent="0.3">
      <c r="A723">
        <v>722</v>
      </c>
      <c r="B723" t="s">
        <v>506</v>
      </c>
      <c r="C723" t="str">
        <f>HYPERLINK("https://talan.bank.gov.ua/get-user-certificate/y42WYkC6qIMlaHoDl4Qn","Завантажити сертифікат")</f>
        <v>Завантажити сертифікат</v>
      </c>
    </row>
    <row r="724" spans="1:3" x14ac:dyDescent="0.3">
      <c r="A724">
        <v>723</v>
      </c>
      <c r="B724" t="s">
        <v>506</v>
      </c>
      <c r="C724" t="str">
        <f>HYPERLINK("https://talan.bank.gov.ua/get-user-certificate/y42WY4O1Znc4VgvrLutk","Завантажити сертифікат")</f>
        <v>Завантажити сертифікат</v>
      </c>
    </row>
    <row r="725" spans="1:3" x14ac:dyDescent="0.3">
      <c r="A725">
        <v>724</v>
      </c>
      <c r="B725" t="s">
        <v>506</v>
      </c>
      <c r="C725" t="str">
        <f>HYPERLINK("https://talan.bank.gov.ua/get-user-certificate/y42WYTznI5nFe7zyBKVW","Завантажити сертифікат")</f>
        <v>Завантажити сертифікат</v>
      </c>
    </row>
    <row r="726" spans="1:3" x14ac:dyDescent="0.3">
      <c r="A726">
        <v>725</v>
      </c>
      <c r="B726" t="s">
        <v>669</v>
      </c>
      <c r="C726" t="str">
        <f>HYPERLINK("https://talan.bank.gov.ua/get-user-certificate/y42WYANBeqZI0a2KFSlv","Завантажити сертифікат")</f>
        <v>Завантажити сертифікат</v>
      </c>
    </row>
    <row r="727" spans="1:3" x14ac:dyDescent="0.3">
      <c r="A727">
        <v>726</v>
      </c>
      <c r="B727" t="s">
        <v>670</v>
      </c>
      <c r="C727" t="str">
        <f>HYPERLINK("https://talan.bank.gov.ua/get-user-certificate/y42WYcauJ_BOq1k05FnE","Завантажити сертифікат")</f>
        <v>Завантажити сертифікат</v>
      </c>
    </row>
    <row r="728" spans="1:3" x14ac:dyDescent="0.3">
      <c r="A728">
        <v>727</v>
      </c>
      <c r="B728" t="s">
        <v>670</v>
      </c>
      <c r="C728" t="str">
        <f>HYPERLINK("https://talan.bank.gov.ua/get-user-certificate/y42WYAoijXibIsO3iSyx","Завантажити сертифікат")</f>
        <v>Завантажити сертифікат</v>
      </c>
    </row>
    <row r="729" spans="1:3" x14ac:dyDescent="0.3">
      <c r="A729">
        <v>728</v>
      </c>
      <c r="B729" t="s">
        <v>671</v>
      </c>
      <c r="C729" t="str">
        <f>HYPERLINK("https://talan.bank.gov.ua/get-user-certificate/y42WYOQSNsMSVHmGdCxU","Завантажити сертифікат")</f>
        <v>Завантажити сертифікат</v>
      </c>
    </row>
    <row r="730" spans="1:3" x14ac:dyDescent="0.3">
      <c r="A730">
        <v>729</v>
      </c>
      <c r="B730" t="s">
        <v>672</v>
      </c>
      <c r="C730" t="str">
        <f>HYPERLINK("https://talan.bank.gov.ua/get-user-certificate/y42WYKEOBU5vJ1E6Hie3","Завантажити сертифікат")</f>
        <v>Завантажити сертифікат</v>
      </c>
    </row>
    <row r="731" spans="1:3" x14ac:dyDescent="0.3">
      <c r="A731">
        <v>730</v>
      </c>
      <c r="B731" t="s">
        <v>673</v>
      </c>
      <c r="C731" t="str">
        <f>HYPERLINK("https://talan.bank.gov.ua/get-user-certificate/y42WYH_fePaO7MAZ4vi9","Завантажити сертифікат")</f>
        <v>Завантажити сертифікат</v>
      </c>
    </row>
    <row r="732" spans="1:3" x14ac:dyDescent="0.3">
      <c r="A732">
        <v>731</v>
      </c>
      <c r="B732" t="s">
        <v>674</v>
      </c>
      <c r="C732" t="str">
        <f>HYPERLINK("https://talan.bank.gov.ua/get-user-certificate/y42WYQcb2oUd_zlQBzn6","Завантажити сертифікат")</f>
        <v>Завантажити сертифікат</v>
      </c>
    </row>
    <row r="733" spans="1:3" x14ac:dyDescent="0.3">
      <c r="A733">
        <v>732</v>
      </c>
      <c r="B733" t="s">
        <v>675</v>
      </c>
      <c r="C733" t="str">
        <f>HYPERLINK("https://talan.bank.gov.ua/get-user-certificate/y42WY8cE1ozb63Eh7jhy","Завантажити сертифікат")</f>
        <v>Завантажити сертифікат</v>
      </c>
    </row>
    <row r="734" spans="1:3" x14ac:dyDescent="0.3">
      <c r="A734">
        <v>733</v>
      </c>
      <c r="B734" t="s">
        <v>676</v>
      </c>
      <c r="C734" t="str">
        <f>HYPERLINK("https://talan.bank.gov.ua/get-user-certificate/y42WYUuQTYvz_mVZw99t","Завантажити сертифікат")</f>
        <v>Завантажити сертифікат</v>
      </c>
    </row>
    <row r="735" spans="1:3" x14ac:dyDescent="0.3">
      <c r="A735">
        <v>734</v>
      </c>
      <c r="B735" t="s">
        <v>677</v>
      </c>
      <c r="C735" t="str">
        <f>HYPERLINK("https://talan.bank.gov.ua/get-user-certificate/y42WYVnerTXDvNUOJKSc","Завантажити сертифікат")</f>
        <v>Завантажити сертифікат</v>
      </c>
    </row>
    <row r="736" spans="1:3" x14ac:dyDescent="0.3">
      <c r="A736">
        <v>735</v>
      </c>
      <c r="B736" t="s">
        <v>21</v>
      </c>
      <c r="C736" t="str">
        <f>HYPERLINK("https://talan.bank.gov.ua/get-user-certificate/y42WY8Qk0aDqg4LijHIy","Завантажити сертифікат")</f>
        <v>Завантажити сертифікат</v>
      </c>
    </row>
    <row r="737" spans="1:3" x14ac:dyDescent="0.3">
      <c r="A737">
        <v>736</v>
      </c>
      <c r="B737" t="s">
        <v>678</v>
      </c>
      <c r="C737" t="str">
        <f>HYPERLINK("https://talan.bank.gov.ua/get-user-certificate/y42WYZbEVHMagcx0E1LM","Завантажити сертифікат")</f>
        <v>Завантажити сертифікат</v>
      </c>
    </row>
    <row r="738" spans="1:3" x14ac:dyDescent="0.3">
      <c r="A738">
        <v>737</v>
      </c>
      <c r="B738" t="s">
        <v>679</v>
      </c>
      <c r="C738" t="str">
        <f>HYPERLINK("https://talan.bank.gov.ua/get-user-certificate/y42WYCnAS2h8khei2mo_","Завантажити сертифікат")</f>
        <v>Завантажити сертифікат</v>
      </c>
    </row>
    <row r="739" spans="1:3" x14ac:dyDescent="0.3">
      <c r="A739">
        <v>738</v>
      </c>
      <c r="B739" t="s">
        <v>680</v>
      </c>
      <c r="C739" t="str">
        <f>HYPERLINK("https://talan.bank.gov.ua/get-user-certificate/y42WYiVJlsSP3yHrSBZc","Завантажити сертифікат")</f>
        <v>Завантажити сертифікат</v>
      </c>
    </row>
    <row r="740" spans="1:3" x14ac:dyDescent="0.3">
      <c r="A740">
        <v>739</v>
      </c>
      <c r="B740" t="s">
        <v>681</v>
      </c>
      <c r="C740" t="str">
        <f>HYPERLINK("https://talan.bank.gov.ua/get-user-certificate/y42WYIbEBm9FYuZ-WKan","Завантажити сертифікат")</f>
        <v>Завантажити сертифікат</v>
      </c>
    </row>
    <row r="741" spans="1:3" x14ac:dyDescent="0.3">
      <c r="A741">
        <v>740</v>
      </c>
      <c r="B741" t="s">
        <v>552</v>
      </c>
      <c r="C741" t="str">
        <f>HYPERLINK("https://talan.bank.gov.ua/get-user-certificate/y42WYEhh4mVjkz71AolF","Завантажити сертифікат")</f>
        <v>Завантажити сертифікат</v>
      </c>
    </row>
    <row r="742" spans="1:3" x14ac:dyDescent="0.3">
      <c r="A742">
        <v>741</v>
      </c>
      <c r="B742" t="s">
        <v>682</v>
      </c>
      <c r="C742" t="str">
        <f>HYPERLINK("https://talan.bank.gov.ua/get-user-certificate/y42WYVAHjPn-bd57bEml","Завантажити сертифікат")</f>
        <v>Завантажити сертифікат</v>
      </c>
    </row>
    <row r="743" spans="1:3" x14ac:dyDescent="0.3">
      <c r="A743">
        <v>742</v>
      </c>
      <c r="B743" t="s">
        <v>683</v>
      </c>
      <c r="C743" t="str">
        <f>HYPERLINK("https://talan.bank.gov.ua/get-user-certificate/y42WYZbkLkeF6neSXE9r","Завантажити сертифікат")</f>
        <v>Завантажити сертифікат</v>
      </c>
    </row>
    <row r="744" spans="1:3" x14ac:dyDescent="0.3">
      <c r="A744">
        <v>743</v>
      </c>
      <c r="B744" t="s">
        <v>684</v>
      </c>
      <c r="C744" t="str">
        <f>HYPERLINK("https://talan.bank.gov.ua/get-user-certificate/y42WYtrE3OF0VcflYuSL","Завантажити сертифікат")</f>
        <v>Завантажити сертифікат</v>
      </c>
    </row>
    <row r="745" spans="1:3" x14ac:dyDescent="0.3">
      <c r="A745">
        <v>744</v>
      </c>
      <c r="B745" t="s">
        <v>685</v>
      </c>
      <c r="C745" t="str">
        <f>HYPERLINK("https://talan.bank.gov.ua/get-user-certificate/y42WY_ZXwn8EUpakqpbS","Завантажити сертифікат")</f>
        <v>Завантажити сертифікат</v>
      </c>
    </row>
    <row r="746" spans="1:3" x14ac:dyDescent="0.3">
      <c r="A746">
        <v>745</v>
      </c>
      <c r="B746" t="s">
        <v>686</v>
      </c>
      <c r="C746" t="str">
        <f>HYPERLINK("https://talan.bank.gov.ua/get-user-certificate/y42WYxyoF0aBcIfWVePQ","Завантажити сертифікат")</f>
        <v>Завантажити сертифікат</v>
      </c>
    </row>
    <row r="747" spans="1:3" x14ac:dyDescent="0.3">
      <c r="A747">
        <v>746</v>
      </c>
      <c r="B747" t="s">
        <v>687</v>
      </c>
      <c r="C747" t="str">
        <f>HYPERLINK("https://talan.bank.gov.ua/get-user-certificate/y42WYKlmh8xlcuiQAqTJ","Завантажити сертифікат")</f>
        <v>Завантажити сертифікат</v>
      </c>
    </row>
    <row r="748" spans="1:3" x14ac:dyDescent="0.3">
      <c r="A748">
        <v>747</v>
      </c>
      <c r="B748" t="s">
        <v>688</v>
      </c>
      <c r="C748" t="str">
        <f>HYPERLINK("https://talan.bank.gov.ua/get-user-certificate/y42WYOZkn2fsNwLPrxiL","Завантажити сертифікат")</f>
        <v>Завантажити сертифікат</v>
      </c>
    </row>
    <row r="749" spans="1:3" x14ac:dyDescent="0.3">
      <c r="A749">
        <v>748</v>
      </c>
      <c r="B749" t="s">
        <v>689</v>
      </c>
      <c r="C749" t="str">
        <f>HYPERLINK("https://talan.bank.gov.ua/get-user-certificate/y42WYqEfih1uwcZpDtfE","Завантажити сертифікат")</f>
        <v>Завантажити сертифікат</v>
      </c>
    </row>
    <row r="750" spans="1:3" x14ac:dyDescent="0.3">
      <c r="A750">
        <v>749</v>
      </c>
      <c r="B750" t="s">
        <v>690</v>
      </c>
      <c r="C750" t="str">
        <f>HYPERLINK("https://talan.bank.gov.ua/get-user-certificate/y42WY8hNiwxLhEh6h-67","Завантажити сертифікат")</f>
        <v>Завантажити сертифікат</v>
      </c>
    </row>
    <row r="751" spans="1:3" x14ac:dyDescent="0.3">
      <c r="A751">
        <v>750</v>
      </c>
      <c r="B751" t="s">
        <v>346</v>
      </c>
      <c r="C751" t="str">
        <f>HYPERLINK("https://talan.bank.gov.ua/get-user-certificate/y42WYnD7-QKzT1boG5_M","Завантажити сертифікат")</f>
        <v>Завантажити сертифікат</v>
      </c>
    </row>
    <row r="752" spans="1:3" x14ac:dyDescent="0.3">
      <c r="A752">
        <v>751</v>
      </c>
      <c r="B752" t="s">
        <v>201</v>
      </c>
      <c r="C752" t="str">
        <f>HYPERLINK("https://talan.bank.gov.ua/get-user-certificate/y42WYzx1mj0NOeqToRKy","Завантажити сертифікат")</f>
        <v>Завантажити сертифікат</v>
      </c>
    </row>
    <row r="753" spans="1:3" x14ac:dyDescent="0.3">
      <c r="A753">
        <v>752</v>
      </c>
      <c r="B753" t="s">
        <v>607</v>
      </c>
      <c r="C753" t="str">
        <f>HYPERLINK("https://talan.bank.gov.ua/get-user-certificate/y42WY-A1H0MbS_EBkYeM","Завантажити сертифікат")</f>
        <v>Завантажити сертифікат</v>
      </c>
    </row>
    <row r="754" spans="1:3" x14ac:dyDescent="0.3">
      <c r="A754">
        <v>753</v>
      </c>
      <c r="B754" t="s">
        <v>691</v>
      </c>
      <c r="C754" t="str">
        <f>HYPERLINK("https://talan.bank.gov.ua/get-user-certificate/y42WYBoKCGYdppJ8L4YD","Завантажити сертифікат")</f>
        <v>Завантажити сертифікат</v>
      </c>
    </row>
    <row r="755" spans="1:3" x14ac:dyDescent="0.3">
      <c r="A755">
        <v>754</v>
      </c>
      <c r="B755" t="s">
        <v>692</v>
      </c>
      <c r="C755" t="str">
        <f>HYPERLINK("https://talan.bank.gov.ua/get-user-certificate/y42WYGoP3rgWGqWqKVHT","Завантажити сертифікат")</f>
        <v>Завантажити сертифікат</v>
      </c>
    </row>
    <row r="756" spans="1:3" x14ac:dyDescent="0.3">
      <c r="A756">
        <v>755</v>
      </c>
      <c r="B756" t="s">
        <v>693</v>
      </c>
      <c r="C756" t="str">
        <f>HYPERLINK("https://talan.bank.gov.ua/get-user-certificate/y42WYJ5t8R8TZDaV6nqA","Завантажити сертифікат")</f>
        <v>Завантажити сертифікат</v>
      </c>
    </row>
    <row r="757" spans="1:3" x14ac:dyDescent="0.3">
      <c r="A757">
        <v>756</v>
      </c>
      <c r="B757" t="s">
        <v>694</v>
      </c>
      <c r="C757" t="str">
        <f>HYPERLINK("https://talan.bank.gov.ua/get-user-certificate/y42WYiwKLfxu83QA3uyu","Завантажити сертифікат")</f>
        <v>Завантажити сертифікат</v>
      </c>
    </row>
    <row r="758" spans="1:3" x14ac:dyDescent="0.3">
      <c r="A758">
        <v>757</v>
      </c>
      <c r="B758" t="s">
        <v>695</v>
      </c>
      <c r="C758" t="str">
        <f>HYPERLINK("https://talan.bank.gov.ua/get-user-certificate/y42WYQbRNmd15NpXaW6c","Завантажити сертифікат")</f>
        <v>Завантажити сертифікат</v>
      </c>
    </row>
    <row r="759" spans="1:3" x14ac:dyDescent="0.3">
      <c r="A759">
        <v>758</v>
      </c>
      <c r="B759" t="s">
        <v>696</v>
      </c>
      <c r="C759" t="str">
        <f>HYPERLINK("https://talan.bank.gov.ua/get-user-certificate/y42WY4BIEK-gAPf49hrg","Завантажити сертифікат")</f>
        <v>Завантажити сертифікат</v>
      </c>
    </row>
    <row r="760" spans="1:3" x14ac:dyDescent="0.3">
      <c r="A760">
        <v>759</v>
      </c>
      <c r="B760" t="s">
        <v>697</v>
      </c>
      <c r="C760" t="str">
        <f>HYPERLINK("https://talan.bank.gov.ua/get-user-certificate/y42WYK-bge6kuq6pbhOU","Завантажити сертифікат")</f>
        <v>Завантажити сертифікат</v>
      </c>
    </row>
    <row r="761" spans="1:3" x14ac:dyDescent="0.3">
      <c r="A761">
        <v>760</v>
      </c>
      <c r="B761" t="s">
        <v>614</v>
      </c>
      <c r="C761" t="str">
        <f>HYPERLINK("https://talan.bank.gov.ua/get-user-certificate/y42WYBjg6wv2Ri0GKd2o","Завантажити сертифікат")</f>
        <v>Завантажити сертифікат</v>
      </c>
    </row>
    <row r="762" spans="1:3" x14ac:dyDescent="0.3">
      <c r="A762">
        <v>761</v>
      </c>
      <c r="B762" t="s">
        <v>11</v>
      </c>
      <c r="C762" t="str">
        <f>HYPERLINK("https://talan.bank.gov.ua/get-user-certificate/y42WYI-Td8JiJoYFjLfl","Завантажити сертифікат")</f>
        <v>Завантажити сертифікат</v>
      </c>
    </row>
    <row r="763" spans="1:3" x14ac:dyDescent="0.3">
      <c r="A763">
        <v>762</v>
      </c>
      <c r="B763" t="s">
        <v>698</v>
      </c>
      <c r="C763" t="str">
        <f>HYPERLINK("https://talan.bank.gov.ua/get-user-certificate/y42WYggqjg1pnQ763uu3","Завантажити сертифікат")</f>
        <v>Завантажити сертифікат</v>
      </c>
    </row>
    <row r="764" spans="1:3" x14ac:dyDescent="0.3">
      <c r="A764">
        <v>763</v>
      </c>
      <c r="B764" t="s">
        <v>699</v>
      </c>
      <c r="C764" t="str">
        <f>HYPERLINK("https://talan.bank.gov.ua/get-user-certificate/y42WYFC4IXvcmc07S5qy","Завантажити сертифікат")</f>
        <v>Завантажити сертифікат</v>
      </c>
    </row>
    <row r="765" spans="1:3" x14ac:dyDescent="0.3">
      <c r="A765">
        <v>764</v>
      </c>
      <c r="B765" t="s">
        <v>700</v>
      </c>
      <c r="C765" t="str">
        <f>HYPERLINK("https://talan.bank.gov.ua/get-user-certificate/y42WYIZU9mxWTwtgPknW","Завантажити сертифікат")</f>
        <v>Завантажити сертифікат</v>
      </c>
    </row>
    <row r="766" spans="1:3" x14ac:dyDescent="0.3">
      <c r="A766">
        <v>765</v>
      </c>
      <c r="B766" t="s">
        <v>701</v>
      </c>
      <c r="C766" t="str">
        <f>HYPERLINK("https://talan.bank.gov.ua/get-user-certificate/y42WYNgqGnOVM8E2mz-L","Завантажити сертифікат")</f>
        <v>Завантажити сертифікат</v>
      </c>
    </row>
    <row r="767" spans="1:3" x14ac:dyDescent="0.3">
      <c r="A767">
        <v>766</v>
      </c>
      <c r="B767" t="s">
        <v>11</v>
      </c>
      <c r="C767" t="str">
        <f>HYPERLINK("https://talan.bank.gov.ua/get-user-certificate/y42WYCPR4HGebUo0_ekr","Завантажити сертифікат")</f>
        <v>Завантажити сертифікат</v>
      </c>
    </row>
    <row r="768" spans="1:3" x14ac:dyDescent="0.3">
      <c r="A768">
        <v>767</v>
      </c>
      <c r="B768" t="s">
        <v>702</v>
      </c>
      <c r="C768" t="str">
        <f>HYPERLINK("https://talan.bank.gov.ua/get-user-certificate/y42WY1gdKImloBciprB9","Завантажити сертифікат")</f>
        <v>Завантажити сертифікат</v>
      </c>
    </row>
    <row r="769" spans="1:3" x14ac:dyDescent="0.3">
      <c r="A769">
        <v>768</v>
      </c>
      <c r="B769" t="s">
        <v>703</v>
      </c>
      <c r="C769" t="str">
        <f>HYPERLINK("https://talan.bank.gov.ua/get-user-certificate/y42WYAw_XTC6TEmm_ePz","Завантажити сертифікат")</f>
        <v>Завантажити сертифікат</v>
      </c>
    </row>
    <row r="770" spans="1:3" x14ac:dyDescent="0.3">
      <c r="A770">
        <v>769</v>
      </c>
      <c r="B770" t="s">
        <v>589</v>
      </c>
      <c r="C770" t="str">
        <f>HYPERLINK("https://talan.bank.gov.ua/get-user-certificate/y42WY8qCu7XTTR3ZFq6Z","Завантажити сертифікат")</f>
        <v>Завантажити сертифікат</v>
      </c>
    </row>
    <row r="771" spans="1:3" x14ac:dyDescent="0.3">
      <c r="A771">
        <v>770</v>
      </c>
      <c r="B771" t="s">
        <v>704</v>
      </c>
      <c r="C771" t="str">
        <f>HYPERLINK("https://talan.bank.gov.ua/get-user-certificate/y42WYlGeDUUEb8zxu2aE","Завантажити сертифікат")</f>
        <v>Завантажити сертифікат</v>
      </c>
    </row>
    <row r="772" spans="1:3" x14ac:dyDescent="0.3">
      <c r="A772">
        <v>771</v>
      </c>
      <c r="B772" t="s">
        <v>705</v>
      </c>
      <c r="C772" t="str">
        <f>HYPERLINK("https://talan.bank.gov.ua/get-user-certificate/y42WYlSNQy0qDFqZRkrH","Завантажити сертифікат")</f>
        <v>Завантажити сертифікат</v>
      </c>
    </row>
    <row r="773" spans="1:3" x14ac:dyDescent="0.3">
      <c r="A773">
        <v>772</v>
      </c>
      <c r="B773" t="s">
        <v>706</v>
      </c>
      <c r="C773" t="str">
        <f>HYPERLINK("https://talan.bank.gov.ua/get-user-certificate/y42WYT6EIoJLIBJvW77n","Завантажити сертифікат")</f>
        <v>Завантажити сертифікат</v>
      </c>
    </row>
    <row r="774" spans="1:3" x14ac:dyDescent="0.3">
      <c r="A774">
        <v>773</v>
      </c>
      <c r="B774" t="s">
        <v>707</v>
      </c>
      <c r="C774" t="str">
        <f>HYPERLINK("https://talan.bank.gov.ua/get-user-certificate/y42WYHY3T0iZi2qmX8I6","Завантажити сертифікат")</f>
        <v>Завантажити сертифікат</v>
      </c>
    </row>
    <row r="775" spans="1:3" x14ac:dyDescent="0.3">
      <c r="A775">
        <v>774</v>
      </c>
      <c r="B775" t="s">
        <v>708</v>
      </c>
      <c r="C775" t="str">
        <f>HYPERLINK("https://talan.bank.gov.ua/get-user-certificate/y42WYZf-dJpMjm_ZZo0F","Завантажити сертифікат")</f>
        <v>Завантажити сертифікат</v>
      </c>
    </row>
    <row r="776" spans="1:3" x14ac:dyDescent="0.3">
      <c r="A776">
        <v>775</v>
      </c>
      <c r="B776" t="s">
        <v>709</v>
      </c>
      <c r="C776" t="str">
        <f>HYPERLINK("https://talan.bank.gov.ua/get-user-certificate/y42WY2jNqfORHXGl32lW","Завантажити сертифікат")</f>
        <v>Завантажити сертифікат</v>
      </c>
    </row>
    <row r="777" spans="1:3" x14ac:dyDescent="0.3">
      <c r="A777">
        <v>776</v>
      </c>
      <c r="B777" t="s">
        <v>710</v>
      </c>
      <c r="C777" t="str">
        <f>HYPERLINK("https://talan.bank.gov.ua/get-user-certificate/y42WYoOLI_wxDpfyiB6_","Завантажити сертифікат")</f>
        <v>Завантажити сертифікат</v>
      </c>
    </row>
    <row r="778" spans="1:3" x14ac:dyDescent="0.3">
      <c r="A778">
        <v>777</v>
      </c>
      <c r="B778" t="s">
        <v>711</v>
      </c>
      <c r="C778" t="str">
        <f>HYPERLINK("https://talan.bank.gov.ua/get-user-certificate/y42WYZjt5jhrtWqhOOpN","Завантажити сертифікат")</f>
        <v>Завантажити сертифікат</v>
      </c>
    </row>
    <row r="779" spans="1:3" x14ac:dyDescent="0.3">
      <c r="A779">
        <v>778</v>
      </c>
      <c r="B779" t="s">
        <v>712</v>
      </c>
      <c r="C779" t="str">
        <f>HYPERLINK("https://talan.bank.gov.ua/get-user-certificate/y42WYh3zXz-VQ5JGKRZ6","Завантажити сертифікат")</f>
        <v>Завантажити сертифікат</v>
      </c>
    </row>
    <row r="780" spans="1:3" x14ac:dyDescent="0.3">
      <c r="A780">
        <v>779</v>
      </c>
      <c r="B780" t="s">
        <v>713</v>
      </c>
      <c r="C780" t="str">
        <f>HYPERLINK("https://talan.bank.gov.ua/get-user-certificate/y42WY-aIH3KKfyStNj7d","Завантажити сертифікат")</f>
        <v>Завантажити сертифікат</v>
      </c>
    </row>
    <row r="781" spans="1:3" x14ac:dyDescent="0.3">
      <c r="A781">
        <v>780</v>
      </c>
      <c r="B781" t="s">
        <v>714</v>
      </c>
      <c r="C781" t="str">
        <f>HYPERLINK("https://talan.bank.gov.ua/get-user-certificate/y42WYtev7sYkPH0pmRNk","Завантажити сертифікат")</f>
        <v>Завантажити сертифікат</v>
      </c>
    </row>
    <row r="782" spans="1:3" x14ac:dyDescent="0.3">
      <c r="A782">
        <v>781</v>
      </c>
      <c r="B782" t="s">
        <v>715</v>
      </c>
      <c r="C782" t="str">
        <f>HYPERLINK("https://talan.bank.gov.ua/get-user-certificate/y42WYO50pwQmoX_7chUz","Завантажити сертифікат")</f>
        <v>Завантажити сертифікат</v>
      </c>
    </row>
    <row r="783" spans="1:3" x14ac:dyDescent="0.3">
      <c r="A783">
        <v>782</v>
      </c>
      <c r="B783" t="s">
        <v>716</v>
      </c>
      <c r="C783" t="str">
        <f>HYPERLINK("https://talan.bank.gov.ua/get-user-certificate/y42WYJe0kdib5O0JQdMr","Завантажити сертифікат")</f>
        <v>Завантажити сертифікат</v>
      </c>
    </row>
    <row r="784" spans="1:3" x14ac:dyDescent="0.3">
      <c r="A784">
        <v>783</v>
      </c>
      <c r="B784" t="s">
        <v>717</v>
      </c>
      <c r="C784" t="str">
        <f>HYPERLINK("https://talan.bank.gov.ua/get-user-certificate/y42WYmI8WfTjRt4KyC44","Завантажити сертифікат")</f>
        <v>Завантажити сертифікат</v>
      </c>
    </row>
    <row r="785" spans="1:3" x14ac:dyDescent="0.3">
      <c r="A785">
        <v>784</v>
      </c>
      <c r="B785" t="s">
        <v>176</v>
      </c>
      <c r="C785" t="str">
        <f>HYPERLINK("https://talan.bank.gov.ua/get-user-certificate/y42WYgXF2OmMEzRBXpBx","Завантажити сертифікат")</f>
        <v>Завантажити сертифікат</v>
      </c>
    </row>
    <row r="786" spans="1:3" x14ac:dyDescent="0.3">
      <c r="A786">
        <v>785</v>
      </c>
      <c r="B786" t="s">
        <v>470</v>
      </c>
      <c r="C786" t="str">
        <f>HYPERLINK("https://talan.bank.gov.ua/get-user-certificate/y42WYii2zrwZh3LTuVFa","Завантажити сертифікат")</f>
        <v>Завантажити сертифікат</v>
      </c>
    </row>
    <row r="787" spans="1:3" x14ac:dyDescent="0.3">
      <c r="A787">
        <v>786</v>
      </c>
      <c r="B787" t="s">
        <v>718</v>
      </c>
      <c r="C787" t="str">
        <f>HYPERLINK("https://talan.bank.gov.ua/get-user-certificate/y42WYy4y79xh6DY7JMSx","Завантажити сертифікат")</f>
        <v>Завантажити сертифікат</v>
      </c>
    </row>
    <row r="788" spans="1:3" x14ac:dyDescent="0.3">
      <c r="A788">
        <v>787</v>
      </c>
      <c r="B788" t="s">
        <v>719</v>
      </c>
      <c r="C788" t="str">
        <f>HYPERLINK("https://talan.bank.gov.ua/get-user-certificate/y42WY6BfbGMDpwDHc3kc","Завантажити сертифікат")</f>
        <v>Завантажити сертифікат</v>
      </c>
    </row>
    <row r="789" spans="1:3" x14ac:dyDescent="0.3">
      <c r="A789">
        <v>788</v>
      </c>
      <c r="B789" t="s">
        <v>720</v>
      </c>
      <c r="C789" t="str">
        <f>HYPERLINK("https://talan.bank.gov.ua/get-user-certificate/y42WYhXx_Ip_hdUUD2BX","Завантажити сертифікат")</f>
        <v>Завантажити сертифікат</v>
      </c>
    </row>
    <row r="790" spans="1:3" x14ac:dyDescent="0.3">
      <c r="A790">
        <v>789</v>
      </c>
      <c r="B790" t="s">
        <v>721</v>
      </c>
      <c r="C790" t="str">
        <f>HYPERLINK("https://talan.bank.gov.ua/get-user-certificate/y42WYopEdXThVOtuG-9p","Завантажити сертифікат")</f>
        <v>Завантажити сертифікат</v>
      </c>
    </row>
    <row r="791" spans="1:3" x14ac:dyDescent="0.3">
      <c r="A791">
        <v>790</v>
      </c>
      <c r="B791" t="s">
        <v>722</v>
      </c>
      <c r="C791" t="str">
        <f>HYPERLINK("https://talan.bank.gov.ua/get-user-certificate/y42WYY_i3NJzSfyCA-lI","Завантажити сертифікат")</f>
        <v>Завантажити сертифікат</v>
      </c>
    </row>
    <row r="792" spans="1:3" x14ac:dyDescent="0.3">
      <c r="A792">
        <v>791</v>
      </c>
      <c r="B792" t="s">
        <v>723</v>
      </c>
      <c r="C792" t="str">
        <f>HYPERLINK("https://talan.bank.gov.ua/get-user-certificate/y42WYs8ZAB1O85_BTDsG","Завантажити сертифікат")</f>
        <v>Завантажити сертифікат</v>
      </c>
    </row>
    <row r="793" spans="1:3" x14ac:dyDescent="0.3">
      <c r="A793">
        <v>792</v>
      </c>
      <c r="B793" t="s">
        <v>724</v>
      </c>
      <c r="C793" t="str">
        <f>HYPERLINK("https://talan.bank.gov.ua/get-user-certificate/y42WY-9YqEmv5uOnKU37","Завантажити сертифікат")</f>
        <v>Завантажити сертифікат</v>
      </c>
    </row>
    <row r="794" spans="1:3" x14ac:dyDescent="0.3">
      <c r="A794">
        <v>793</v>
      </c>
      <c r="B794" t="s">
        <v>725</v>
      </c>
      <c r="C794" t="str">
        <f>HYPERLINK("https://talan.bank.gov.ua/get-user-certificate/y42WYamxGcHsdmDuVdpc","Завантажити сертифікат")</f>
        <v>Завантажити сертифікат</v>
      </c>
    </row>
    <row r="795" spans="1:3" x14ac:dyDescent="0.3">
      <c r="A795">
        <v>794</v>
      </c>
      <c r="B795" t="s">
        <v>726</v>
      </c>
      <c r="C795" t="str">
        <f>HYPERLINK("https://talan.bank.gov.ua/get-user-certificate/y42WY-0t-7PSIOeeB1Mj","Завантажити сертифікат")</f>
        <v>Завантажити сертифікат</v>
      </c>
    </row>
    <row r="796" spans="1:3" x14ac:dyDescent="0.3">
      <c r="A796">
        <v>795</v>
      </c>
      <c r="B796" t="s">
        <v>727</v>
      </c>
      <c r="C796" t="str">
        <f>HYPERLINK("https://talan.bank.gov.ua/get-user-certificate/y42WY0Bqt_lJ_iR59FQ0","Завантажити сертифікат")</f>
        <v>Завантажити сертифікат</v>
      </c>
    </row>
    <row r="797" spans="1:3" x14ac:dyDescent="0.3">
      <c r="A797">
        <v>796</v>
      </c>
      <c r="B797" t="s">
        <v>728</v>
      </c>
      <c r="C797" t="str">
        <f>HYPERLINK("https://talan.bank.gov.ua/get-user-certificate/y42WYbzvl7OU1LPOAmQI","Завантажити сертифікат")</f>
        <v>Завантажити сертифікат</v>
      </c>
    </row>
    <row r="798" spans="1:3" x14ac:dyDescent="0.3">
      <c r="A798">
        <v>797</v>
      </c>
      <c r="B798" t="s">
        <v>729</v>
      </c>
      <c r="C798" t="str">
        <f>HYPERLINK("https://talan.bank.gov.ua/get-user-certificate/y42WY4RrqO7dd8im-U2P","Завантажити сертифікат")</f>
        <v>Завантажити сертифікат</v>
      </c>
    </row>
    <row r="799" spans="1:3" x14ac:dyDescent="0.3">
      <c r="A799">
        <v>798</v>
      </c>
      <c r="B799" t="s">
        <v>551</v>
      </c>
      <c r="C799" t="str">
        <f>HYPERLINK("https://talan.bank.gov.ua/get-user-certificate/y42WYxieuAQsxwGNJ4g2","Завантажити сертифікат")</f>
        <v>Завантажити сертифікат</v>
      </c>
    </row>
    <row r="800" spans="1:3" x14ac:dyDescent="0.3">
      <c r="A800">
        <v>799</v>
      </c>
      <c r="B800" t="s">
        <v>545</v>
      </c>
      <c r="C800" t="str">
        <f>HYPERLINK("https://talan.bank.gov.ua/get-user-certificate/y42WYbhiX1VtCZlVQhFN","Завантажити сертифікат")</f>
        <v>Завантажити сертифікат</v>
      </c>
    </row>
    <row r="801" spans="1:3" x14ac:dyDescent="0.3">
      <c r="A801">
        <v>800</v>
      </c>
      <c r="B801" t="s">
        <v>730</v>
      </c>
      <c r="C801" t="str">
        <f>HYPERLINK("https://talan.bank.gov.ua/get-user-certificate/y42WYrA36wg2BL1Rbl7x","Завантажити сертифікат")</f>
        <v>Завантажити сертифікат</v>
      </c>
    </row>
    <row r="802" spans="1:3" x14ac:dyDescent="0.3">
      <c r="A802">
        <v>801</v>
      </c>
      <c r="B802" t="s">
        <v>731</v>
      </c>
      <c r="C802" t="str">
        <f>HYPERLINK("https://talan.bank.gov.ua/get-user-certificate/y42WYA6SKw1VzB6Bjj90","Завантажити сертифікат")</f>
        <v>Завантажити сертифікат</v>
      </c>
    </row>
    <row r="803" spans="1:3" x14ac:dyDescent="0.3">
      <c r="A803">
        <v>802</v>
      </c>
      <c r="B803" t="s">
        <v>732</v>
      </c>
      <c r="C803" t="str">
        <f>HYPERLINK("https://talan.bank.gov.ua/get-user-certificate/y42WY08egvoPIX_RnzNU","Завантажити сертифікат")</f>
        <v>Завантажити сертифікат</v>
      </c>
    </row>
    <row r="804" spans="1:3" x14ac:dyDescent="0.3">
      <c r="A804">
        <v>803</v>
      </c>
      <c r="B804" t="s">
        <v>477</v>
      </c>
      <c r="C804" t="str">
        <f>HYPERLINK("https://talan.bank.gov.ua/get-user-certificate/y42WYB4QEGVuDOCElT-o","Завантажити сертифікат")</f>
        <v>Завантажити сертифікат</v>
      </c>
    </row>
    <row r="805" spans="1:3" x14ac:dyDescent="0.3">
      <c r="A805">
        <v>804</v>
      </c>
      <c r="B805" t="s">
        <v>733</v>
      </c>
      <c r="C805" t="str">
        <f>HYPERLINK("https://talan.bank.gov.ua/get-user-certificate/y42WYeWUjbrEA5MQO5ft","Завантажити сертифікат")</f>
        <v>Завантажити сертифікат</v>
      </c>
    </row>
    <row r="806" spans="1:3" x14ac:dyDescent="0.3">
      <c r="A806">
        <v>805</v>
      </c>
      <c r="B806" t="s">
        <v>734</v>
      </c>
      <c r="C806" t="str">
        <f>HYPERLINK("https://talan.bank.gov.ua/get-user-certificate/y42WYqk3pFqzfikvDV2q","Завантажити сертифікат")</f>
        <v>Завантажити сертифікат</v>
      </c>
    </row>
    <row r="807" spans="1:3" x14ac:dyDescent="0.3">
      <c r="A807">
        <v>806</v>
      </c>
      <c r="B807" t="s">
        <v>54</v>
      </c>
      <c r="C807" t="str">
        <f>HYPERLINK("https://talan.bank.gov.ua/get-user-certificate/y42WYJPTx2737A4F3Z-v","Завантажити сертифікат")</f>
        <v>Завантажити сертифікат</v>
      </c>
    </row>
    <row r="808" spans="1:3" x14ac:dyDescent="0.3">
      <c r="A808">
        <v>807</v>
      </c>
      <c r="B808" t="s">
        <v>735</v>
      </c>
      <c r="C808" t="str">
        <f>HYPERLINK("https://talan.bank.gov.ua/get-user-certificate/y42WYtqwHwSP-JiC4KNV","Завантажити сертифікат")</f>
        <v>Завантажити сертифікат</v>
      </c>
    </row>
    <row r="809" spans="1:3" x14ac:dyDescent="0.3">
      <c r="A809">
        <v>808</v>
      </c>
      <c r="B809" t="s">
        <v>736</v>
      </c>
      <c r="C809" t="str">
        <f>HYPERLINK("https://talan.bank.gov.ua/get-user-certificate/y42WYESJJUo7blA2ZEO6","Завантажити сертифікат")</f>
        <v>Завантажити сертифікат</v>
      </c>
    </row>
    <row r="810" spans="1:3" x14ac:dyDescent="0.3">
      <c r="A810">
        <v>809</v>
      </c>
      <c r="B810" t="s">
        <v>737</v>
      </c>
      <c r="C810" t="str">
        <f>HYPERLINK("https://talan.bank.gov.ua/get-user-certificate/y42WYgWDsOnBYEh-XI5I","Завантажити сертифікат")</f>
        <v>Завантажити сертифікат</v>
      </c>
    </row>
    <row r="811" spans="1:3" x14ac:dyDescent="0.3">
      <c r="A811">
        <v>810</v>
      </c>
      <c r="B811" t="s">
        <v>738</v>
      </c>
      <c r="C811" t="str">
        <f>HYPERLINK("https://talan.bank.gov.ua/get-user-certificate/y42WYOR8aAdOElbYrysX","Завантажити сертифікат")</f>
        <v>Завантажити сертифікат</v>
      </c>
    </row>
    <row r="812" spans="1:3" x14ac:dyDescent="0.3">
      <c r="A812">
        <v>811</v>
      </c>
      <c r="B812" t="s">
        <v>137</v>
      </c>
      <c r="C812" t="str">
        <f>HYPERLINK("https://talan.bank.gov.ua/get-user-certificate/y42WYjhqYhGeN6tVE0RL","Завантажити сертифікат")</f>
        <v>Завантажити сертифікат</v>
      </c>
    </row>
    <row r="813" spans="1:3" x14ac:dyDescent="0.3">
      <c r="A813">
        <v>812</v>
      </c>
      <c r="B813" t="s">
        <v>739</v>
      </c>
      <c r="C813" t="str">
        <f>HYPERLINK("https://talan.bank.gov.ua/get-user-certificate/y42WYofpghza-rQddQzh","Завантажити сертифікат")</f>
        <v>Завантажити сертифікат</v>
      </c>
    </row>
    <row r="814" spans="1:3" x14ac:dyDescent="0.3">
      <c r="A814">
        <v>813</v>
      </c>
      <c r="B814" t="s">
        <v>740</v>
      </c>
      <c r="C814" t="str">
        <f>HYPERLINK("https://talan.bank.gov.ua/get-user-certificate/y42WYIjd4ccD3RSBQqQP","Завантажити сертифікат")</f>
        <v>Завантажити сертифікат</v>
      </c>
    </row>
    <row r="815" spans="1:3" x14ac:dyDescent="0.3">
      <c r="A815">
        <v>814</v>
      </c>
      <c r="B815" t="s">
        <v>741</v>
      </c>
      <c r="C815" t="str">
        <f>HYPERLINK("https://talan.bank.gov.ua/get-user-certificate/y42WYidEuYoxMAR9IYwZ","Завантажити сертифікат")</f>
        <v>Завантажити сертифікат</v>
      </c>
    </row>
    <row r="816" spans="1:3" x14ac:dyDescent="0.3">
      <c r="A816">
        <v>815</v>
      </c>
      <c r="B816" t="s">
        <v>742</v>
      </c>
      <c r="C816" t="str">
        <f>HYPERLINK("https://talan.bank.gov.ua/get-user-certificate/y42WYrp3hn8zo1mQpLXP","Завантажити сертифікат")</f>
        <v>Завантажити сертифікат</v>
      </c>
    </row>
    <row r="817" spans="1:3" x14ac:dyDescent="0.3">
      <c r="A817">
        <v>816</v>
      </c>
      <c r="B817" t="s">
        <v>687</v>
      </c>
      <c r="C817" t="str">
        <f>HYPERLINK("https://talan.bank.gov.ua/get-user-certificate/y42WYPn3QLe_FP0dCgPt","Завантажити сертифікат")</f>
        <v>Завантажити сертифікат</v>
      </c>
    </row>
    <row r="818" spans="1:3" x14ac:dyDescent="0.3">
      <c r="A818">
        <v>817</v>
      </c>
      <c r="B818" t="s">
        <v>196</v>
      </c>
      <c r="C818" t="str">
        <f>HYPERLINK("https://talan.bank.gov.ua/get-user-certificate/y42WYUhogp-EpIDSE8Wl","Завантажити сертифікат")</f>
        <v>Завантажити сертифікат</v>
      </c>
    </row>
    <row r="819" spans="1:3" x14ac:dyDescent="0.3">
      <c r="A819">
        <v>818</v>
      </c>
      <c r="B819" t="s">
        <v>552</v>
      </c>
      <c r="C819" t="str">
        <f>HYPERLINK("https://talan.bank.gov.ua/get-user-certificate/y42WYdALdlw_Idvd8qSj","Завантажити сертифікат")</f>
        <v>Завантажити сертифікат</v>
      </c>
    </row>
    <row r="820" spans="1:3" x14ac:dyDescent="0.3">
      <c r="A820">
        <v>819</v>
      </c>
      <c r="B820" t="s">
        <v>743</v>
      </c>
      <c r="C820" t="str">
        <f>HYPERLINK("https://talan.bank.gov.ua/get-user-certificate/y42WYng2ZhwJF700IW4Z","Завантажити сертифікат")</f>
        <v>Завантажити сертифікат</v>
      </c>
    </row>
    <row r="821" spans="1:3" x14ac:dyDescent="0.3">
      <c r="A821">
        <v>820</v>
      </c>
      <c r="B821" t="s">
        <v>498</v>
      </c>
      <c r="C821" t="str">
        <f>HYPERLINK("https://talan.bank.gov.ua/get-user-certificate/y42WY-e7zbqCRoOrMWR0","Завантажити сертифікат")</f>
        <v>Завантажити сертифікат</v>
      </c>
    </row>
    <row r="822" spans="1:3" x14ac:dyDescent="0.3">
      <c r="A822">
        <v>821</v>
      </c>
      <c r="B822" t="s">
        <v>744</v>
      </c>
      <c r="C822" t="str">
        <f>HYPERLINK("https://talan.bank.gov.ua/get-user-certificate/y42WY99n2FKxlR4yOg38","Завантажити сертифікат")</f>
        <v>Завантажити сертифікат</v>
      </c>
    </row>
    <row r="823" spans="1:3" x14ac:dyDescent="0.3">
      <c r="A823">
        <v>822</v>
      </c>
      <c r="B823" t="s">
        <v>745</v>
      </c>
      <c r="C823" t="str">
        <f>HYPERLINK("https://talan.bank.gov.ua/get-user-certificate/y42WYFE9ZlK7CI6J5HP0","Завантажити сертифікат")</f>
        <v>Завантажити сертифікат</v>
      </c>
    </row>
    <row r="824" spans="1:3" x14ac:dyDescent="0.3">
      <c r="A824">
        <v>823</v>
      </c>
      <c r="B824" t="s">
        <v>326</v>
      </c>
      <c r="C824" t="str">
        <f>HYPERLINK("https://talan.bank.gov.ua/get-user-certificate/y42WY6cjZ0Kbt0SKeL5A","Завантажити сертифікат")</f>
        <v>Завантажити сертифікат</v>
      </c>
    </row>
    <row r="825" spans="1:3" x14ac:dyDescent="0.3">
      <c r="A825">
        <v>824</v>
      </c>
      <c r="B825" t="s">
        <v>746</v>
      </c>
      <c r="C825" t="str">
        <f>HYPERLINK("https://talan.bank.gov.ua/get-user-certificate/y42WYT7BWobHhdTk8BrD","Завантажити сертифікат")</f>
        <v>Завантажити сертифікат</v>
      </c>
    </row>
    <row r="826" spans="1:3" x14ac:dyDescent="0.3">
      <c r="A826">
        <v>825</v>
      </c>
      <c r="B826" t="s">
        <v>682</v>
      </c>
      <c r="C826" t="str">
        <f>HYPERLINK("https://talan.bank.gov.ua/get-user-certificate/y42WYiB-B7tULBV2idlN","Завантажити сертифікат")</f>
        <v>Завантажити сертифікат</v>
      </c>
    </row>
    <row r="827" spans="1:3" x14ac:dyDescent="0.3">
      <c r="A827">
        <v>826</v>
      </c>
      <c r="B827" t="s">
        <v>121</v>
      </c>
      <c r="C827" t="str">
        <f>HYPERLINK("https://talan.bank.gov.ua/get-user-certificate/y42WY0o7e5x_Ij-WQm7l","Завантажити сертифікат")</f>
        <v>Завантажити сертифікат</v>
      </c>
    </row>
    <row r="828" spans="1:3" x14ac:dyDescent="0.3">
      <c r="A828">
        <v>827</v>
      </c>
      <c r="B828" t="s">
        <v>747</v>
      </c>
      <c r="C828" t="str">
        <f>HYPERLINK("https://talan.bank.gov.ua/get-user-certificate/y42WYhbwU1opfXQXoOuE","Завантажити сертифікат")</f>
        <v>Завантажити сертифікат</v>
      </c>
    </row>
    <row r="829" spans="1:3" x14ac:dyDescent="0.3">
      <c r="A829">
        <v>828</v>
      </c>
      <c r="B829" t="s">
        <v>748</v>
      </c>
      <c r="C829" t="str">
        <f>HYPERLINK("https://talan.bank.gov.ua/get-user-certificate/y42WYjWFvEsKcULu7oaY","Завантажити сертифікат")</f>
        <v>Завантажити сертифікат</v>
      </c>
    </row>
    <row r="830" spans="1:3" x14ac:dyDescent="0.3">
      <c r="A830">
        <v>829</v>
      </c>
      <c r="B830" t="s">
        <v>749</v>
      </c>
      <c r="C830" t="str">
        <f>HYPERLINK("https://talan.bank.gov.ua/get-user-certificate/y42WY5-fDKl4W6mzuskp","Завантажити сертифікат")</f>
        <v>Завантажити сертифікат</v>
      </c>
    </row>
    <row r="831" spans="1:3" x14ac:dyDescent="0.3">
      <c r="A831">
        <v>830</v>
      </c>
      <c r="B831" t="s">
        <v>750</v>
      </c>
      <c r="C831" t="str">
        <f>HYPERLINK("https://talan.bank.gov.ua/get-user-certificate/y42WYsPQSF4nQchCOXL6","Завантажити сертифікат")</f>
        <v>Завантажити сертифікат</v>
      </c>
    </row>
    <row r="832" spans="1:3" x14ac:dyDescent="0.3">
      <c r="A832">
        <v>831</v>
      </c>
      <c r="B832" t="s">
        <v>750</v>
      </c>
      <c r="C832" t="str">
        <f>HYPERLINK("https://talan.bank.gov.ua/get-user-certificate/y42WY27lZUNs-xlAsOnI","Завантажити сертифікат")</f>
        <v>Завантажити сертифікат</v>
      </c>
    </row>
    <row r="833" spans="1:3" x14ac:dyDescent="0.3">
      <c r="A833">
        <v>832</v>
      </c>
      <c r="B833" t="s">
        <v>751</v>
      </c>
      <c r="C833" t="str">
        <f>HYPERLINK("https://talan.bank.gov.ua/get-user-certificate/y42WYBqkUwsp58iaYXCp","Завантажити сертифікат")</f>
        <v>Завантажити сертифікат</v>
      </c>
    </row>
    <row r="834" spans="1:3" x14ac:dyDescent="0.3">
      <c r="A834">
        <v>833</v>
      </c>
      <c r="B834" t="s">
        <v>752</v>
      </c>
      <c r="C834" t="str">
        <f>HYPERLINK("https://talan.bank.gov.ua/get-user-certificate/y42WYlBJk2LVNqXCq9jb","Завантажити сертифікат")</f>
        <v>Завантажити сертифікат</v>
      </c>
    </row>
    <row r="835" spans="1:3" x14ac:dyDescent="0.3">
      <c r="A835">
        <v>834</v>
      </c>
      <c r="B835" t="s">
        <v>753</v>
      </c>
      <c r="C835" t="str">
        <f>HYPERLINK("https://talan.bank.gov.ua/get-user-certificate/y42WYKUWnkrq-xX-7P9o","Завантажити сертифікат")</f>
        <v>Завантажити сертифікат</v>
      </c>
    </row>
    <row r="836" spans="1:3" x14ac:dyDescent="0.3">
      <c r="A836">
        <v>835</v>
      </c>
      <c r="B836" t="s">
        <v>3</v>
      </c>
      <c r="C836" t="str">
        <f>HYPERLINK("https://talan.bank.gov.ua/get-user-certificate/y42WYPD7khvWsO0QhWnd","Завантажити сертифікат")</f>
        <v>Завантажити сертифікат</v>
      </c>
    </row>
    <row r="837" spans="1:3" x14ac:dyDescent="0.3">
      <c r="A837">
        <v>836</v>
      </c>
      <c r="B837" t="s">
        <v>754</v>
      </c>
      <c r="C837" t="str">
        <f>HYPERLINK("https://talan.bank.gov.ua/get-user-certificate/y42WY1nVCIxiXkkue7O2","Завантажити сертифікат")</f>
        <v>Завантажити сертифікат</v>
      </c>
    </row>
    <row r="838" spans="1:3" x14ac:dyDescent="0.3">
      <c r="A838">
        <v>837</v>
      </c>
      <c r="B838" t="s">
        <v>637</v>
      </c>
      <c r="C838" t="str">
        <f>HYPERLINK("https://talan.bank.gov.ua/get-user-certificate/y42WYCsWEEDDpyrA3cqT","Завантажити сертифікат")</f>
        <v>Завантажити сертифікат</v>
      </c>
    </row>
    <row r="839" spans="1:3" x14ac:dyDescent="0.3">
      <c r="A839">
        <v>838</v>
      </c>
      <c r="B839" t="s">
        <v>755</v>
      </c>
      <c r="C839" t="str">
        <f>HYPERLINK("https://talan.bank.gov.ua/get-user-certificate/y42WYBuPH2Q3oMWF9PaF","Завантажити сертифікат")</f>
        <v>Завантажити сертифікат</v>
      </c>
    </row>
    <row r="840" spans="1:3" x14ac:dyDescent="0.3">
      <c r="A840">
        <v>839</v>
      </c>
      <c r="B840" t="s">
        <v>232</v>
      </c>
      <c r="C840" t="str">
        <f>HYPERLINK("https://talan.bank.gov.ua/get-user-certificate/y42WYif0m8Mj7suLHLqc","Завантажити сертифікат")</f>
        <v>Завантажити сертифікат</v>
      </c>
    </row>
    <row r="841" spans="1:3" x14ac:dyDescent="0.3">
      <c r="A841">
        <v>840</v>
      </c>
      <c r="B841" t="s">
        <v>15</v>
      </c>
      <c r="C841" t="str">
        <f>HYPERLINK("https://talan.bank.gov.ua/get-user-certificate/y42WY6_kETwGrOpbFls4","Завантажити сертифікат")</f>
        <v>Завантажити сертифікат</v>
      </c>
    </row>
    <row r="842" spans="1:3" x14ac:dyDescent="0.3">
      <c r="A842">
        <v>841</v>
      </c>
      <c r="B842" t="s">
        <v>756</v>
      </c>
      <c r="C842" t="str">
        <f>HYPERLINK("https://talan.bank.gov.ua/get-user-certificate/y42WYNj_CdkaIW-Epc5S","Завантажити сертифікат")</f>
        <v>Завантажити сертифікат</v>
      </c>
    </row>
    <row r="843" spans="1:3" x14ac:dyDescent="0.3">
      <c r="A843">
        <v>842</v>
      </c>
      <c r="B843" t="s">
        <v>757</v>
      </c>
      <c r="C843" t="str">
        <f>HYPERLINK("https://talan.bank.gov.ua/get-user-certificate/y42WYuC8967dzhiKP6AF","Завантажити сертифікат")</f>
        <v>Завантажити сертифікат</v>
      </c>
    </row>
    <row r="844" spans="1:3" x14ac:dyDescent="0.3">
      <c r="A844">
        <v>843</v>
      </c>
      <c r="B844" t="s">
        <v>758</v>
      </c>
      <c r="C844" t="str">
        <f>HYPERLINK("https://talan.bank.gov.ua/get-user-certificate/y42WYscZcaDlm7gKkVbZ","Завантажити сертифікат")</f>
        <v>Завантажити сертифікат</v>
      </c>
    </row>
    <row r="845" spans="1:3" x14ac:dyDescent="0.3">
      <c r="A845">
        <v>844</v>
      </c>
      <c r="B845" t="s">
        <v>759</v>
      </c>
      <c r="C845" t="str">
        <f>HYPERLINK("https://talan.bank.gov.ua/get-user-certificate/y42WYPdS0L698GO3j8eI","Завантажити сертифікат")</f>
        <v>Завантажити сертифікат</v>
      </c>
    </row>
    <row r="846" spans="1:3" x14ac:dyDescent="0.3">
      <c r="A846">
        <v>845</v>
      </c>
      <c r="B846" t="s">
        <v>760</v>
      </c>
      <c r="C846" t="str">
        <f>HYPERLINK("https://talan.bank.gov.ua/get-user-certificate/y42WYNolW9-TieGqGiyt","Завантажити сертифікат")</f>
        <v>Завантажити сертифікат</v>
      </c>
    </row>
    <row r="847" spans="1:3" x14ac:dyDescent="0.3">
      <c r="A847">
        <v>846</v>
      </c>
      <c r="B847" t="s">
        <v>761</v>
      </c>
      <c r="C847" t="str">
        <f>HYPERLINK("https://talan.bank.gov.ua/get-user-certificate/y42WYtuceBmAEyWszKz3","Завантажити сертифікат")</f>
        <v>Завантажити сертифікат</v>
      </c>
    </row>
    <row r="848" spans="1:3" x14ac:dyDescent="0.3">
      <c r="A848">
        <v>847</v>
      </c>
      <c r="B848" t="s">
        <v>477</v>
      </c>
      <c r="C848" t="str">
        <f>HYPERLINK("https://talan.bank.gov.ua/get-user-certificate/y42WYnme0ZkyCjZ5R3_9","Завантажити сертифікат")</f>
        <v>Завантажити сертифікат</v>
      </c>
    </row>
    <row r="849" spans="1:3" x14ac:dyDescent="0.3">
      <c r="A849">
        <v>848</v>
      </c>
      <c r="B849" t="s">
        <v>299</v>
      </c>
      <c r="C849" t="str">
        <f>HYPERLINK("https://talan.bank.gov.ua/get-user-certificate/y42WYeQcmhBJzMz6P_Go","Завантажити сертифікат")</f>
        <v>Завантажити сертифікат</v>
      </c>
    </row>
    <row r="850" spans="1:3" x14ac:dyDescent="0.3">
      <c r="A850">
        <v>849</v>
      </c>
      <c r="B850" t="s">
        <v>305</v>
      </c>
      <c r="C850" t="str">
        <f>HYPERLINK("https://talan.bank.gov.ua/get-user-certificate/y42WY71MepHLYj-yvoyd","Завантажити сертифікат")</f>
        <v>Завантажити сертифікат</v>
      </c>
    </row>
    <row r="851" spans="1:3" x14ac:dyDescent="0.3">
      <c r="A851">
        <v>850</v>
      </c>
      <c r="B851" t="s">
        <v>762</v>
      </c>
      <c r="C851" t="str">
        <f>HYPERLINK("https://talan.bank.gov.ua/get-user-certificate/y42WYL1tVJwAYJjnNVV6","Завантажити сертифікат")</f>
        <v>Завантажити сертифікат</v>
      </c>
    </row>
    <row r="852" spans="1:3" x14ac:dyDescent="0.3">
      <c r="A852">
        <v>851</v>
      </c>
      <c r="B852" t="s">
        <v>763</v>
      </c>
      <c r="C852" t="str">
        <f>HYPERLINK("https://talan.bank.gov.ua/get-user-certificate/y42WYvKp4aLoPB883XtV","Завантажити сертифікат")</f>
        <v>Завантажити сертифікат</v>
      </c>
    </row>
    <row r="853" spans="1:3" x14ac:dyDescent="0.3">
      <c r="A853">
        <v>852</v>
      </c>
      <c r="B853" t="s">
        <v>764</v>
      </c>
      <c r="C853" t="str">
        <f>HYPERLINK("https://talan.bank.gov.ua/get-user-certificate/y42WYggfSUombVwx_RrL","Завантажити сертифікат")</f>
        <v>Завантажити сертифікат</v>
      </c>
    </row>
    <row r="854" spans="1:3" x14ac:dyDescent="0.3">
      <c r="A854">
        <v>853</v>
      </c>
      <c r="B854" t="s">
        <v>765</v>
      </c>
      <c r="C854" t="str">
        <f>HYPERLINK("https://talan.bank.gov.ua/get-user-certificate/y42WYPoD27enVm1o0r1o","Завантажити сертифікат")</f>
        <v>Завантажити сертифікат</v>
      </c>
    </row>
    <row r="855" spans="1:3" x14ac:dyDescent="0.3">
      <c r="A855">
        <v>854</v>
      </c>
      <c r="B855" t="s">
        <v>766</v>
      </c>
      <c r="C855" t="str">
        <f>HYPERLINK("https://talan.bank.gov.ua/get-user-certificate/y42WYi5VpKSSKIWt-SGq","Завантажити сертифікат")</f>
        <v>Завантажити сертифікат</v>
      </c>
    </row>
    <row r="856" spans="1:3" x14ac:dyDescent="0.3">
      <c r="A856">
        <v>855</v>
      </c>
      <c r="B856" t="s">
        <v>308</v>
      </c>
      <c r="C856" t="str">
        <f>HYPERLINK("https://talan.bank.gov.ua/get-user-certificate/y42WYvrNiNwWte86vpnT","Завантажити сертифікат")</f>
        <v>Завантажити сертифікат</v>
      </c>
    </row>
    <row r="857" spans="1:3" x14ac:dyDescent="0.3">
      <c r="A857">
        <v>856</v>
      </c>
      <c r="B857" t="s">
        <v>133</v>
      </c>
      <c r="C857" t="str">
        <f>HYPERLINK("https://talan.bank.gov.ua/get-user-certificate/y42WY38h6S2L7yd5mQZX","Завантажити сертифікат")</f>
        <v>Завантажити сертифікат</v>
      </c>
    </row>
    <row r="858" spans="1:3" x14ac:dyDescent="0.3">
      <c r="A858">
        <v>857</v>
      </c>
      <c r="B858" t="s">
        <v>477</v>
      </c>
      <c r="C858" t="str">
        <f>HYPERLINK("https://talan.bank.gov.ua/get-user-certificate/y42WYWYD7k0dgPCOa6Hp","Завантажити сертифікат")</f>
        <v>Завантажити сертифікат</v>
      </c>
    </row>
    <row r="859" spans="1:3" x14ac:dyDescent="0.3">
      <c r="A859">
        <v>858</v>
      </c>
      <c r="B859" t="s">
        <v>767</v>
      </c>
      <c r="C859" t="str">
        <f>HYPERLINK("https://talan.bank.gov.ua/get-user-certificate/y42WYSOQKIgn5WeHxkHB","Завантажити сертифікат")</f>
        <v>Завантажити сертифікат</v>
      </c>
    </row>
    <row r="860" spans="1:3" x14ac:dyDescent="0.3">
      <c r="A860">
        <v>859</v>
      </c>
      <c r="B860" t="s">
        <v>768</v>
      </c>
      <c r="C860" t="str">
        <f>HYPERLINK("https://talan.bank.gov.ua/get-user-certificate/y42WY1iBTNDR8E76SqgX","Завантажити сертифікат")</f>
        <v>Завантажити сертифікат</v>
      </c>
    </row>
    <row r="861" spans="1:3" x14ac:dyDescent="0.3">
      <c r="A861">
        <v>860</v>
      </c>
      <c r="B861" t="s">
        <v>614</v>
      </c>
      <c r="C861" t="str">
        <f>HYPERLINK("https://talan.bank.gov.ua/get-user-certificate/y42WYZxMkoT-DCImSwlb","Завантажити сертифікат")</f>
        <v>Завантажити сертифікат</v>
      </c>
    </row>
    <row r="862" spans="1:3" x14ac:dyDescent="0.3">
      <c r="A862">
        <v>861</v>
      </c>
      <c r="B862" t="s">
        <v>769</v>
      </c>
      <c r="C862" t="str">
        <f>HYPERLINK("https://talan.bank.gov.ua/get-user-certificate/y42WY3Bbl9tza_5JoKyP","Завантажити сертифікат")</f>
        <v>Завантажити сертифікат</v>
      </c>
    </row>
    <row r="863" spans="1:3" x14ac:dyDescent="0.3">
      <c r="A863">
        <v>862</v>
      </c>
      <c r="B863" t="s">
        <v>770</v>
      </c>
      <c r="C863" t="str">
        <f>HYPERLINK("https://talan.bank.gov.ua/get-user-certificate/y42WYSsg6W5zEOM8NZZ2","Завантажити сертифікат")</f>
        <v>Завантажити сертифікат</v>
      </c>
    </row>
    <row r="864" spans="1:3" x14ac:dyDescent="0.3">
      <c r="A864">
        <v>863</v>
      </c>
      <c r="B864" t="s">
        <v>771</v>
      </c>
      <c r="C864" t="str">
        <f>HYPERLINK("https://talan.bank.gov.ua/get-user-certificate/y42WYxB9oGdZT_lvIQHo","Завантажити сертифікат")</f>
        <v>Завантажити сертифікат</v>
      </c>
    </row>
    <row r="865" spans="1:3" x14ac:dyDescent="0.3">
      <c r="A865">
        <v>864</v>
      </c>
      <c r="B865" t="s">
        <v>772</v>
      </c>
      <c r="C865" t="str">
        <f>HYPERLINK("https://talan.bank.gov.ua/get-user-certificate/y42WYCpstgYCjVdqz5AZ","Завантажити сертифікат")</f>
        <v>Завантажити сертифікат</v>
      </c>
    </row>
    <row r="866" spans="1:3" x14ac:dyDescent="0.3">
      <c r="A866">
        <v>865</v>
      </c>
      <c r="B866" t="s">
        <v>773</v>
      </c>
      <c r="C866" t="str">
        <f>HYPERLINK("https://talan.bank.gov.ua/get-user-certificate/y42WYY1VdnyzFNMSRL72","Завантажити сертифікат")</f>
        <v>Завантажити сертифікат</v>
      </c>
    </row>
    <row r="867" spans="1:3" x14ac:dyDescent="0.3">
      <c r="A867">
        <v>866</v>
      </c>
      <c r="B867" t="s">
        <v>225</v>
      </c>
      <c r="C867" t="str">
        <f>HYPERLINK("https://talan.bank.gov.ua/get-user-certificate/y42WY5LQJadx7bN6FllN","Завантажити сертифікат")</f>
        <v>Завантажити сертифікат</v>
      </c>
    </row>
    <row r="868" spans="1:3" x14ac:dyDescent="0.3">
      <c r="A868">
        <v>867</v>
      </c>
      <c r="B868" t="s">
        <v>774</v>
      </c>
      <c r="C868" t="str">
        <f>HYPERLINK("https://talan.bank.gov.ua/get-user-certificate/y42WYZDyW5hD7vY_3b2n","Завантажити сертифікат")</f>
        <v>Завантажити сертифікат</v>
      </c>
    </row>
    <row r="869" spans="1:3" x14ac:dyDescent="0.3">
      <c r="A869">
        <v>868</v>
      </c>
      <c r="B869" t="s">
        <v>775</v>
      </c>
      <c r="C869" t="str">
        <f>HYPERLINK("https://talan.bank.gov.ua/get-user-certificate/y42WY4phEDOXWpWxvn3V","Завантажити сертифікат")</f>
        <v>Завантажити сертифікат</v>
      </c>
    </row>
    <row r="870" spans="1:3" x14ac:dyDescent="0.3">
      <c r="A870">
        <v>869</v>
      </c>
      <c r="B870" t="s">
        <v>776</v>
      </c>
      <c r="C870" t="str">
        <f>HYPERLINK("https://talan.bank.gov.ua/get-user-certificate/y42WYUPYKyMHaHQZXbtX","Завантажити сертифікат")</f>
        <v>Завантажити сертифікат</v>
      </c>
    </row>
    <row r="871" spans="1:3" x14ac:dyDescent="0.3">
      <c r="A871">
        <v>870</v>
      </c>
      <c r="B871" t="s">
        <v>777</v>
      </c>
      <c r="C871" t="str">
        <f>HYPERLINK("https://talan.bank.gov.ua/get-user-certificate/y42WYUg5Ei6ULFpZzTSe","Завантажити сертифікат")</f>
        <v>Завантажити сертифікат</v>
      </c>
    </row>
    <row r="872" spans="1:3" x14ac:dyDescent="0.3">
      <c r="A872">
        <v>871</v>
      </c>
      <c r="B872" t="s">
        <v>778</v>
      </c>
      <c r="C872" t="str">
        <f>HYPERLINK("https://talan.bank.gov.ua/get-user-certificate/y42WYJyC-40pT1sFa2Oh","Завантажити сертифікат")</f>
        <v>Завантажити сертифікат</v>
      </c>
    </row>
    <row r="873" spans="1:3" x14ac:dyDescent="0.3">
      <c r="A873">
        <v>872</v>
      </c>
      <c r="B873" t="s">
        <v>779</v>
      </c>
      <c r="C873" t="str">
        <f>HYPERLINK("https://talan.bank.gov.ua/get-user-certificate/y42WY0EmC2pK-6u86aya","Завантажити сертифікат")</f>
        <v>Завантажити сертифікат</v>
      </c>
    </row>
    <row r="874" spans="1:3" x14ac:dyDescent="0.3">
      <c r="A874">
        <v>873</v>
      </c>
      <c r="B874" t="s">
        <v>780</v>
      </c>
      <c r="C874" t="str">
        <f>HYPERLINK("https://talan.bank.gov.ua/get-user-certificate/y42WYwUjAZpSkgEDzHse","Завантажити сертифікат")</f>
        <v>Завантажити сертифікат</v>
      </c>
    </row>
    <row r="875" spans="1:3" x14ac:dyDescent="0.3">
      <c r="A875">
        <v>874</v>
      </c>
      <c r="B875" t="s">
        <v>577</v>
      </c>
      <c r="C875" t="str">
        <f>HYPERLINK("https://talan.bank.gov.ua/get-user-certificate/y42WY5SzrJ-M5HUosfPm","Завантажити сертифікат")</f>
        <v>Завантажити сертифікат</v>
      </c>
    </row>
    <row r="876" spans="1:3" x14ac:dyDescent="0.3">
      <c r="A876">
        <v>875</v>
      </c>
      <c r="B876" t="s">
        <v>781</v>
      </c>
      <c r="C876" t="str">
        <f>HYPERLINK("https://talan.bank.gov.ua/get-user-certificate/y42WYD-cAv8u_264DWkw","Завантажити сертифікат")</f>
        <v>Завантажити сертифікат</v>
      </c>
    </row>
    <row r="877" spans="1:3" x14ac:dyDescent="0.3">
      <c r="A877">
        <v>876</v>
      </c>
      <c r="B877" t="s">
        <v>782</v>
      </c>
      <c r="C877" t="str">
        <f>HYPERLINK("https://talan.bank.gov.ua/get-user-certificate/y42WYGhpT6ps5FVPGeOY","Завантажити сертифікат")</f>
        <v>Завантажити сертифікат</v>
      </c>
    </row>
    <row r="878" spans="1:3" x14ac:dyDescent="0.3">
      <c r="A878">
        <v>877</v>
      </c>
      <c r="B878" t="s">
        <v>783</v>
      </c>
      <c r="C878" t="str">
        <f>HYPERLINK("https://talan.bank.gov.ua/get-user-certificate/y42WYuprtWV_KR0PH1Iw","Завантажити сертифікат")</f>
        <v>Завантажити сертифікат</v>
      </c>
    </row>
    <row r="879" spans="1:3" x14ac:dyDescent="0.3">
      <c r="A879">
        <v>878</v>
      </c>
      <c r="B879" t="s">
        <v>784</v>
      </c>
      <c r="C879" t="str">
        <f>HYPERLINK("https://talan.bank.gov.ua/get-user-certificate/y42WYsKqUYmLhVPZ4i-E","Завантажити сертифікат")</f>
        <v>Завантажити сертифікат</v>
      </c>
    </row>
    <row r="880" spans="1:3" x14ac:dyDescent="0.3">
      <c r="A880">
        <v>879</v>
      </c>
      <c r="B880" t="s">
        <v>11</v>
      </c>
      <c r="C880" t="str">
        <f>HYPERLINK("https://talan.bank.gov.ua/get-user-certificate/y42WYhx8tijfy6xZ_B55","Завантажити сертифікат")</f>
        <v>Завантажити сертифікат</v>
      </c>
    </row>
    <row r="881" spans="1:3" x14ac:dyDescent="0.3">
      <c r="A881">
        <v>880</v>
      </c>
      <c r="B881" t="s">
        <v>11</v>
      </c>
      <c r="C881" t="str">
        <f>HYPERLINK("https://talan.bank.gov.ua/get-user-certificate/y42WY4NLda9Kz5Y8Jo9k","Завантажити сертифікат")</f>
        <v>Завантажити сертифікат</v>
      </c>
    </row>
    <row r="882" spans="1:3" x14ac:dyDescent="0.3">
      <c r="A882">
        <v>881</v>
      </c>
      <c r="B882" t="s">
        <v>785</v>
      </c>
      <c r="C882" t="str">
        <f>HYPERLINK("https://talan.bank.gov.ua/get-user-certificate/y42WYjEL9UfrDEWwpW3o","Завантажити сертифікат")</f>
        <v>Завантажити сертифікат</v>
      </c>
    </row>
    <row r="883" spans="1:3" x14ac:dyDescent="0.3">
      <c r="A883">
        <v>882</v>
      </c>
      <c r="B883" t="s">
        <v>785</v>
      </c>
      <c r="C883" t="str">
        <f>HYPERLINK("https://talan.bank.gov.ua/get-user-certificate/y42WYJuTEQTr-1o0sd56","Завантажити сертифікат")</f>
        <v>Завантажити сертифікат</v>
      </c>
    </row>
    <row r="884" spans="1:3" x14ac:dyDescent="0.3">
      <c r="A884">
        <v>883</v>
      </c>
      <c r="B884" t="s">
        <v>308</v>
      </c>
      <c r="C884" t="str">
        <f>HYPERLINK("https://talan.bank.gov.ua/get-user-certificate/y42WY7PrUHwseAZNOcxR","Завантажити сертифікат")</f>
        <v>Завантажити сертифікат</v>
      </c>
    </row>
    <row r="885" spans="1:3" x14ac:dyDescent="0.3">
      <c r="A885">
        <v>884</v>
      </c>
      <c r="B885" t="s">
        <v>676</v>
      </c>
      <c r="C885" t="str">
        <f>HYPERLINK("https://talan.bank.gov.ua/get-user-certificate/y42WYXGqJSmlBuDXdeod","Завантажити сертифікат")</f>
        <v>Завантажити сертифікат</v>
      </c>
    </row>
    <row r="886" spans="1:3" x14ac:dyDescent="0.3">
      <c r="A886">
        <v>885</v>
      </c>
      <c r="B886" t="s">
        <v>690</v>
      </c>
      <c r="C886" t="str">
        <f>HYPERLINK("https://talan.bank.gov.ua/get-user-certificate/y42WYQjDeuBxtTfhz6vY","Завантажити сертифікат")</f>
        <v>Завантажити сертифікат</v>
      </c>
    </row>
    <row r="887" spans="1:3" x14ac:dyDescent="0.3">
      <c r="A887">
        <v>886</v>
      </c>
      <c r="B887" t="s">
        <v>236</v>
      </c>
      <c r="C887" t="str">
        <f>HYPERLINK("https://talan.bank.gov.ua/get-user-certificate/y42WYctjW0kmwpNfRDU8","Завантажити сертифікат")</f>
        <v>Завантажити сертифікат</v>
      </c>
    </row>
    <row r="888" spans="1:3" x14ac:dyDescent="0.3">
      <c r="A888">
        <v>887</v>
      </c>
      <c r="B888" t="s">
        <v>786</v>
      </c>
      <c r="C888" t="str">
        <f>HYPERLINK("https://talan.bank.gov.ua/get-user-certificate/y42WYbWEtNJNInaquPOZ","Завантажити сертифікат")</f>
        <v>Завантажити сертифікат</v>
      </c>
    </row>
    <row r="889" spans="1:3" x14ac:dyDescent="0.3">
      <c r="A889">
        <v>888</v>
      </c>
      <c r="B889" t="s">
        <v>787</v>
      </c>
      <c r="C889" t="str">
        <f>HYPERLINK("https://talan.bank.gov.ua/get-user-certificate/y42WYT-vo0OLd6jgeZVr","Завантажити сертифікат")</f>
        <v>Завантажити сертифікат</v>
      </c>
    </row>
    <row r="890" spans="1:3" x14ac:dyDescent="0.3">
      <c r="A890">
        <v>889</v>
      </c>
      <c r="B890" t="s">
        <v>788</v>
      </c>
      <c r="C890" t="str">
        <f>HYPERLINK("https://talan.bank.gov.ua/get-user-certificate/y42WY4FTajtW6u-PK9QW","Завантажити сертифікат")</f>
        <v>Завантажити сертифікат</v>
      </c>
    </row>
    <row r="891" spans="1:3" x14ac:dyDescent="0.3">
      <c r="A891">
        <v>890</v>
      </c>
      <c r="B891" t="s">
        <v>789</v>
      </c>
      <c r="C891" t="str">
        <f>HYPERLINK("https://talan.bank.gov.ua/get-user-certificate/y42WYU-BHbwR19fyDHT0","Завантажити сертифікат")</f>
        <v>Завантажити сертифікат</v>
      </c>
    </row>
    <row r="892" spans="1:3" x14ac:dyDescent="0.3">
      <c r="A892">
        <v>891</v>
      </c>
      <c r="B892" t="s">
        <v>336</v>
      </c>
      <c r="C892" t="str">
        <f>HYPERLINK("https://talan.bank.gov.ua/get-user-certificate/y42WY2FBV4W5WSIOfYnw","Завантажити сертифікат")</f>
        <v>Завантажити сертифікат</v>
      </c>
    </row>
    <row r="893" spans="1:3" x14ac:dyDescent="0.3">
      <c r="A893">
        <v>892</v>
      </c>
      <c r="B893" t="s">
        <v>790</v>
      </c>
      <c r="C893" t="str">
        <f>HYPERLINK("https://talan.bank.gov.ua/get-user-certificate/y42WYOo5G4OpnmN9BPNn","Завантажити сертифікат")</f>
        <v>Завантажити сертифікат</v>
      </c>
    </row>
    <row r="894" spans="1:3" x14ac:dyDescent="0.3">
      <c r="A894">
        <v>893</v>
      </c>
      <c r="B894" t="s">
        <v>216</v>
      </c>
      <c r="C894" t="str">
        <f>HYPERLINK("https://talan.bank.gov.ua/get-user-certificate/y42WY0_7xoMyx_mao8r_","Завантажити сертифікат")</f>
        <v>Завантажити сертифікат</v>
      </c>
    </row>
    <row r="895" spans="1:3" x14ac:dyDescent="0.3">
      <c r="A895">
        <v>894</v>
      </c>
      <c r="B895" t="s">
        <v>216</v>
      </c>
      <c r="C895" t="str">
        <f>HYPERLINK("https://talan.bank.gov.ua/get-user-certificate/y42WYBLr6eZUyPlOoqt2","Завантажити сертифікат")</f>
        <v>Завантажити сертифікат</v>
      </c>
    </row>
    <row r="896" spans="1:3" x14ac:dyDescent="0.3">
      <c r="A896">
        <v>895</v>
      </c>
      <c r="B896" t="s">
        <v>607</v>
      </c>
      <c r="C896" t="str">
        <f>HYPERLINK("https://talan.bank.gov.ua/get-user-certificate/y42WYV2634Ziq4zDuNch","Завантажити сертифікат")</f>
        <v>Завантажити сертифікат</v>
      </c>
    </row>
    <row r="897" spans="1:3" x14ac:dyDescent="0.3">
      <c r="A897">
        <v>896</v>
      </c>
      <c r="B897" t="s">
        <v>345</v>
      </c>
      <c r="C897" t="str">
        <f>HYPERLINK("https://talan.bank.gov.ua/get-user-certificate/y42WYQuaVYM__zaXF1Zq","Завантажити сертифікат")</f>
        <v>Завантажити сертифікат</v>
      </c>
    </row>
    <row r="898" spans="1:3" x14ac:dyDescent="0.3">
      <c r="A898">
        <v>897</v>
      </c>
      <c r="B898" t="s">
        <v>791</v>
      </c>
      <c r="C898" t="str">
        <f>HYPERLINK("https://talan.bank.gov.ua/get-user-certificate/y42WYaQEI6n3PNSGIPmf","Завантажити сертифікат")</f>
        <v>Завантажити сертифікат</v>
      </c>
    </row>
    <row r="899" spans="1:3" x14ac:dyDescent="0.3">
      <c r="A899">
        <v>898</v>
      </c>
      <c r="B899" t="s">
        <v>297</v>
      </c>
      <c r="C899" t="str">
        <f>HYPERLINK("https://talan.bank.gov.ua/get-user-certificate/y42WYzu3SK0I1j4IozJH","Завантажити сертифікат")</f>
        <v>Завантажити сертифікат</v>
      </c>
    </row>
    <row r="900" spans="1:3" x14ac:dyDescent="0.3">
      <c r="A900">
        <v>899</v>
      </c>
      <c r="B900" t="s">
        <v>792</v>
      </c>
      <c r="C900" t="str">
        <f>HYPERLINK("https://talan.bank.gov.ua/get-user-certificate/y42WYlbKjJ9ez_no-OTt","Завантажити сертифікат")</f>
        <v>Завантажити сертифікат</v>
      </c>
    </row>
    <row r="901" spans="1:3" x14ac:dyDescent="0.3">
      <c r="A901">
        <v>900</v>
      </c>
      <c r="B901" t="s">
        <v>11</v>
      </c>
      <c r="C901" t="str">
        <f>HYPERLINK("https://talan.bank.gov.ua/get-user-certificate/y42WYu7WIhNCKyTK6rns","Завантажити сертифікат")</f>
        <v>Завантажити сертифікат</v>
      </c>
    </row>
    <row r="902" spans="1:3" x14ac:dyDescent="0.3">
      <c r="A902">
        <v>901</v>
      </c>
      <c r="B902" t="s">
        <v>793</v>
      </c>
      <c r="C902" t="str">
        <f>HYPERLINK("https://talan.bank.gov.ua/get-user-certificate/y42WYQxqM_d_PiM8eUFx","Завантажити сертифікат")</f>
        <v>Завантажити сертифікат</v>
      </c>
    </row>
    <row r="903" spans="1:3" x14ac:dyDescent="0.3">
      <c r="A903">
        <v>902</v>
      </c>
      <c r="B903" t="s">
        <v>794</v>
      </c>
      <c r="C903" t="str">
        <f>HYPERLINK("https://talan.bank.gov.ua/get-user-certificate/y42WYQ3IVYhd1Vpc7Ufc","Завантажити сертифікат")</f>
        <v>Завантажити сертифікат</v>
      </c>
    </row>
    <row r="904" spans="1:3" x14ac:dyDescent="0.3">
      <c r="A904">
        <v>903</v>
      </c>
      <c r="B904" t="s">
        <v>795</v>
      </c>
      <c r="C904" t="str">
        <f>HYPERLINK("https://talan.bank.gov.ua/get-user-certificate/y42WYU0pLsssa88Ck6-7","Завантажити сертифікат")</f>
        <v>Завантажити сертифікат</v>
      </c>
    </row>
    <row r="905" spans="1:3" x14ac:dyDescent="0.3">
      <c r="A905">
        <v>904</v>
      </c>
      <c r="B905" t="s">
        <v>796</v>
      </c>
      <c r="C905" t="str">
        <f>HYPERLINK("https://talan.bank.gov.ua/get-user-certificate/y42WYwFjUNL9otQg3UoH","Завантажити сертифікат")</f>
        <v>Завантажити сертифікат</v>
      </c>
    </row>
    <row r="906" spans="1:3" x14ac:dyDescent="0.3">
      <c r="A906">
        <v>905</v>
      </c>
      <c r="B906" t="s">
        <v>797</v>
      </c>
      <c r="C906" t="str">
        <f>HYPERLINK("https://talan.bank.gov.ua/get-user-certificate/y42WYXOnCcLFoVViQv8j","Завантажити сертифікат")</f>
        <v>Завантажити сертифікат</v>
      </c>
    </row>
    <row r="907" spans="1:3" x14ac:dyDescent="0.3">
      <c r="A907">
        <v>906</v>
      </c>
      <c r="B907" t="s">
        <v>798</v>
      </c>
      <c r="C907" t="str">
        <f>HYPERLINK("https://talan.bank.gov.ua/get-user-certificate/y42WYBqAIaeBPBCFK-lv","Завантажити сертифікат")</f>
        <v>Завантажити сертифікат</v>
      </c>
    </row>
    <row r="908" spans="1:3" x14ac:dyDescent="0.3">
      <c r="A908">
        <v>907</v>
      </c>
      <c r="B908" t="s">
        <v>799</v>
      </c>
      <c r="C908" t="str">
        <f>HYPERLINK("https://talan.bank.gov.ua/get-user-certificate/y42WYqN4eNThgyFD76Y4","Завантажити сертифікат")</f>
        <v>Завантажити сертифікат</v>
      </c>
    </row>
    <row r="909" spans="1:3" x14ac:dyDescent="0.3">
      <c r="A909">
        <v>908</v>
      </c>
      <c r="B909" t="s">
        <v>800</v>
      </c>
      <c r="C909" t="str">
        <f>HYPERLINK("https://talan.bank.gov.ua/get-user-certificate/y42WY4c4KSK6rvl-Hi0L","Завантажити сертифікат")</f>
        <v>Завантажити сертифікат</v>
      </c>
    </row>
    <row r="910" spans="1:3" x14ac:dyDescent="0.3">
      <c r="A910">
        <v>909</v>
      </c>
      <c r="B910" t="s">
        <v>801</v>
      </c>
      <c r="C910" t="str">
        <f>HYPERLINK("https://talan.bank.gov.ua/get-user-certificate/y42WYqJA5Af_vU-Qjdm1","Завантажити сертифікат")</f>
        <v>Завантажити сертифікат</v>
      </c>
    </row>
    <row r="911" spans="1:3" x14ac:dyDescent="0.3">
      <c r="A911">
        <v>910</v>
      </c>
      <c r="B911" t="s">
        <v>802</v>
      </c>
      <c r="C911" t="str">
        <f>HYPERLINK("https://talan.bank.gov.ua/get-user-certificate/y42WYGPVwlouikY6f5VP","Завантажити сертифікат")</f>
        <v>Завантажити сертифікат</v>
      </c>
    </row>
    <row r="912" spans="1:3" x14ac:dyDescent="0.3">
      <c r="A912">
        <v>911</v>
      </c>
      <c r="B912" t="s">
        <v>201</v>
      </c>
      <c r="C912" t="str">
        <f>HYPERLINK("https://talan.bank.gov.ua/get-user-certificate/y42WY1FK-XmTwPOwCnW7","Завантажити сертифікат")</f>
        <v>Завантажити сертифікат</v>
      </c>
    </row>
    <row r="913" spans="1:3" x14ac:dyDescent="0.3">
      <c r="A913">
        <v>912</v>
      </c>
      <c r="B913" t="s">
        <v>803</v>
      </c>
      <c r="C913" t="str">
        <f>HYPERLINK("https://talan.bank.gov.ua/get-user-certificate/y42WYFOvcIoP-K8VKxpY","Завантажити сертифікат")</f>
        <v>Завантажити сертифікат</v>
      </c>
    </row>
    <row r="914" spans="1:3" x14ac:dyDescent="0.3">
      <c r="A914">
        <v>913</v>
      </c>
      <c r="B914" t="s">
        <v>804</v>
      </c>
      <c r="C914" t="str">
        <f>HYPERLINK("https://talan.bank.gov.ua/get-user-certificate/y42WYhh8mQaKShnpSANm","Завантажити сертифікат")</f>
        <v>Завантажити сертифікат</v>
      </c>
    </row>
    <row r="915" spans="1:3" x14ac:dyDescent="0.3">
      <c r="A915">
        <v>914</v>
      </c>
      <c r="B915" t="s">
        <v>805</v>
      </c>
      <c r="C915" t="str">
        <f>HYPERLINK("https://talan.bank.gov.ua/get-user-certificate/y42WYwvsgDx7t-lisv_t","Завантажити сертифікат")</f>
        <v>Завантажити сертифікат</v>
      </c>
    </row>
    <row r="916" spans="1:3" x14ac:dyDescent="0.3">
      <c r="A916">
        <v>915</v>
      </c>
      <c r="B916" t="s">
        <v>806</v>
      </c>
      <c r="C916" t="str">
        <f>HYPERLINK("https://talan.bank.gov.ua/get-user-certificate/y42WYcg1eS2zAcwtpCQH","Завантажити сертифікат")</f>
        <v>Завантажити сертифікат</v>
      </c>
    </row>
    <row r="917" spans="1:3" x14ac:dyDescent="0.3">
      <c r="A917">
        <v>916</v>
      </c>
      <c r="B917" t="s">
        <v>807</v>
      </c>
      <c r="C917" t="str">
        <f>HYPERLINK("https://talan.bank.gov.ua/get-user-certificate/y42WYBHs0r13WIaEvbA3","Завантажити сертифікат")</f>
        <v>Завантажити сертифікат</v>
      </c>
    </row>
    <row r="918" spans="1:3" x14ac:dyDescent="0.3">
      <c r="A918">
        <v>917</v>
      </c>
      <c r="B918" t="s">
        <v>808</v>
      </c>
      <c r="C918" t="str">
        <f>HYPERLINK("https://talan.bank.gov.ua/get-user-certificate/y42WYOdEzFIZTP5gjPF-","Завантажити сертифікат")</f>
        <v>Завантажити сертифікат</v>
      </c>
    </row>
    <row r="919" spans="1:3" x14ac:dyDescent="0.3">
      <c r="A919">
        <v>918</v>
      </c>
      <c r="B919" t="s">
        <v>809</v>
      </c>
      <c r="C919" t="str">
        <f>HYPERLINK("https://talan.bank.gov.ua/get-user-certificate/y42WYaeQsqNxUP2zOXJ6","Завантажити сертифікат")</f>
        <v>Завантажити сертифікат</v>
      </c>
    </row>
    <row r="920" spans="1:3" x14ac:dyDescent="0.3">
      <c r="A920">
        <v>919</v>
      </c>
      <c r="B920" t="s">
        <v>810</v>
      </c>
      <c r="C920" t="str">
        <f>HYPERLINK("https://talan.bank.gov.ua/get-user-certificate/y42WYc2r44zZbI4Kxhbw","Завантажити сертифікат")</f>
        <v>Завантажити сертифікат</v>
      </c>
    </row>
    <row r="921" spans="1:3" x14ac:dyDescent="0.3">
      <c r="A921">
        <v>920</v>
      </c>
      <c r="B921" t="s">
        <v>811</v>
      </c>
      <c r="C921" t="str">
        <f>HYPERLINK("https://talan.bank.gov.ua/get-user-certificate/y42WY-S3Y5Aa2-yYgOP4","Завантажити сертифікат")</f>
        <v>Завантажити сертифікат</v>
      </c>
    </row>
    <row r="922" spans="1:3" x14ac:dyDescent="0.3">
      <c r="A922">
        <v>921</v>
      </c>
      <c r="B922" t="s">
        <v>812</v>
      </c>
      <c r="C922" t="str">
        <f>HYPERLINK("https://talan.bank.gov.ua/get-user-certificate/y42WYj4vEOPB39HjrJZQ","Завантажити сертифікат")</f>
        <v>Завантажити сертифікат</v>
      </c>
    </row>
    <row r="923" spans="1:3" x14ac:dyDescent="0.3">
      <c r="A923">
        <v>922</v>
      </c>
      <c r="B923" t="s">
        <v>662</v>
      </c>
      <c r="C923" t="str">
        <f>HYPERLINK("https://talan.bank.gov.ua/get-user-certificate/y42WYjKSdhn2QxD7-SUM","Завантажити сертифікат")</f>
        <v>Завантажити сертифікат</v>
      </c>
    </row>
    <row r="924" spans="1:3" x14ac:dyDescent="0.3">
      <c r="A924">
        <v>923</v>
      </c>
      <c r="B924" t="s">
        <v>813</v>
      </c>
      <c r="C924" t="str">
        <f>HYPERLINK("https://talan.bank.gov.ua/get-user-certificate/y42WYH2SjDgtGtkSw1OB","Завантажити сертифікат")</f>
        <v>Завантажити сертифікат</v>
      </c>
    </row>
    <row r="925" spans="1:3" x14ac:dyDescent="0.3">
      <c r="A925">
        <v>924</v>
      </c>
      <c r="B925" t="s">
        <v>814</v>
      </c>
      <c r="C925" t="str">
        <f>HYPERLINK("https://talan.bank.gov.ua/get-user-certificate/y42WYSfK7DeCWxHZINQT","Завантажити сертифікат")</f>
        <v>Завантажити сертифікат</v>
      </c>
    </row>
    <row r="926" spans="1:3" x14ac:dyDescent="0.3">
      <c r="A926">
        <v>925</v>
      </c>
      <c r="B926" t="s">
        <v>8</v>
      </c>
      <c r="C926" t="str">
        <f>HYPERLINK("https://talan.bank.gov.ua/get-user-certificate/y42WYU3ZrS4vyfu-pGcR","Завантажити сертифікат")</f>
        <v>Завантажити сертифікат</v>
      </c>
    </row>
    <row r="927" spans="1:3" x14ac:dyDescent="0.3">
      <c r="A927">
        <v>926</v>
      </c>
      <c r="B927" t="s">
        <v>356</v>
      </c>
      <c r="C927" t="str">
        <f>HYPERLINK("https://talan.bank.gov.ua/get-user-certificate/y42WYMYBsdm4rAC-TnU1","Завантажити сертифікат")</f>
        <v>Завантажити сертифікат</v>
      </c>
    </row>
    <row r="928" spans="1:3" x14ac:dyDescent="0.3">
      <c r="A928">
        <v>927</v>
      </c>
      <c r="B928" t="s">
        <v>815</v>
      </c>
      <c r="C928" t="str">
        <f>HYPERLINK("https://talan.bank.gov.ua/get-user-certificate/y42WYo93wv9Xqe-NNV_f","Завантажити сертифікат")</f>
        <v>Завантажити сертифікат</v>
      </c>
    </row>
    <row r="929" spans="1:3" x14ac:dyDescent="0.3">
      <c r="A929">
        <v>928</v>
      </c>
      <c r="B929" t="s">
        <v>816</v>
      </c>
      <c r="C929" t="str">
        <f>HYPERLINK("https://talan.bank.gov.ua/get-user-certificate/y42WY_HSZFHzpZrEItQi","Завантажити сертифікат")</f>
        <v>Завантажити сертифікат</v>
      </c>
    </row>
    <row r="930" spans="1:3" x14ac:dyDescent="0.3">
      <c r="A930">
        <v>929</v>
      </c>
      <c r="B930" t="s">
        <v>817</v>
      </c>
      <c r="C930" t="str">
        <f>HYPERLINK("https://talan.bank.gov.ua/get-user-certificate/y42WYPCHdo3JbilcWCgX","Завантажити сертифікат")</f>
        <v>Завантажити сертифікат</v>
      </c>
    </row>
    <row r="931" spans="1:3" x14ac:dyDescent="0.3">
      <c r="A931">
        <v>930</v>
      </c>
      <c r="B931" t="s">
        <v>330</v>
      </c>
      <c r="C931" t="str">
        <f>HYPERLINK("https://talan.bank.gov.ua/get-user-certificate/y42WYiKtZovC9xjU0Ry2","Завантажити сертифікат")</f>
        <v>Завантажити сертифікат</v>
      </c>
    </row>
    <row r="932" spans="1:3" x14ac:dyDescent="0.3">
      <c r="A932">
        <v>931</v>
      </c>
      <c r="B932" t="s">
        <v>818</v>
      </c>
      <c r="C932" t="str">
        <f>HYPERLINK("https://talan.bank.gov.ua/get-user-certificate/y42WYsOAangfJJlxVA4M","Завантажити сертифікат")</f>
        <v>Завантажити сертифікат</v>
      </c>
    </row>
    <row r="933" spans="1:3" x14ac:dyDescent="0.3">
      <c r="A933">
        <v>932</v>
      </c>
      <c r="B933" t="s">
        <v>340</v>
      </c>
      <c r="C933" t="str">
        <f>HYPERLINK("https://talan.bank.gov.ua/get-user-certificate/y42WY9_p0C6t12xJYuLz","Завантажити сертифікат")</f>
        <v>Завантажити сертифікат</v>
      </c>
    </row>
    <row r="934" spans="1:3" x14ac:dyDescent="0.3">
      <c r="A934">
        <v>933</v>
      </c>
      <c r="B934" t="s">
        <v>341</v>
      </c>
      <c r="C934" t="str">
        <f>HYPERLINK("https://talan.bank.gov.ua/get-user-certificate/y42WY_vljLUwanN0WApu","Завантажити сертифікат")</f>
        <v>Завантажити сертифікат</v>
      </c>
    </row>
    <row r="935" spans="1:3" x14ac:dyDescent="0.3">
      <c r="A935">
        <v>934</v>
      </c>
      <c r="B935" t="s">
        <v>819</v>
      </c>
      <c r="C935" t="str">
        <f>HYPERLINK("https://talan.bank.gov.ua/get-user-certificate/y42WYJYpLaRfN7f3y_bI","Завантажити сертифікат")</f>
        <v>Завантажити сертифікат</v>
      </c>
    </row>
    <row r="936" spans="1:3" x14ac:dyDescent="0.3">
      <c r="A936">
        <v>935</v>
      </c>
      <c r="B936" t="s">
        <v>603</v>
      </c>
      <c r="C936" t="str">
        <f>HYPERLINK("https://talan.bank.gov.ua/get-user-certificate/y42WY65ZJcAEIWOzS1rI","Завантажити сертифікат")</f>
        <v>Завантажити сертифікат</v>
      </c>
    </row>
    <row r="937" spans="1:3" x14ac:dyDescent="0.3">
      <c r="A937">
        <v>936</v>
      </c>
      <c r="B937" t="s">
        <v>643</v>
      </c>
      <c r="C937" t="str">
        <f>HYPERLINK("https://talan.bank.gov.ua/get-user-certificate/y42WYkHSrTnpxauvjUYN","Завантажити сертифікат")</f>
        <v>Завантажити сертифікат</v>
      </c>
    </row>
    <row r="938" spans="1:3" x14ac:dyDescent="0.3">
      <c r="A938">
        <v>937</v>
      </c>
      <c r="B938" t="s">
        <v>820</v>
      </c>
      <c r="C938" t="str">
        <f>HYPERLINK("https://talan.bank.gov.ua/get-user-certificate/y42WYPXHak0yh5x3K0dY","Завантажити сертифікат")</f>
        <v>Завантажити сертифікат</v>
      </c>
    </row>
    <row r="939" spans="1:3" x14ac:dyDescent="0.3">
      <c r="A939">
        <v>938</v>
      </c>
      <c r="B939" t="s">
        <v>232</v>
      </c>
      <c r="C939" t="str">
        <f>HYPERLINK("https://talan.bank.gov.ua/get-user-certificate/y42WYF2bDKaAbSQrKuFz","Завантажити сертифікат")</f>
        <v>Завантажити сертифікат</v>
      </c>
    </row>
    <row r="940" spans="1:3" x14ac:dyDescent="0.3">
      <c r="A940">
        <v>939</v>
      </c>
      <c r="B940" t="s">
        <v>605</v>
      </c>
      <c r="C940" t="str">
        <f>HYPERLINK("https://talan.bank.gov.ua/get-user-certificate/y42WYbdXKI0hGeLilo5E","Завантажити сертифікат")</f>
        <v>Завантажити сертифікат</v>
      </c>
    </row>
    <row r="941" spans="1:3" x14ac:dyDescent="0.3">
      <c r="A941">
        <v>940</v>
      </c>
      <c r="B941" t="s">
        <v>821</v>
      </c>
      <c r="C941" t="str">
        <f>HYPERLINK("https://talan.bank.gov.ua/get-user-certificate/y42WYgMIeN3mKvXCkWe6","Завантажити сертифікат")</f>
        <v>Завантажити сертифікат</v>
      </c>
    </row>
    <row r="942" spans="1:3" x14ac:dyDescent="0.3">
      <c r="A942">
        <v>941</v>
      </c>
      <c r="B942" t="s">
        <v>822</v>
      </c>
      <c r="C942" t="str">
        <f>HYPERLINK("https://talan.bank.gov.ua/get-user-certificate/y42WYzzOagUBcwc9vGaO","Завантажити сертифікат")</f>
        <v>Завантажити сертифікат</v>
      </c>
    </row>
    <row r="943" spans="1:3" x14ac:dyDescent="0.3">
      <c r="A943">
        <v>942</v>
      </c>
      <c r="B943" t="s">
        <v>129</v>
      </c>
      <c r="C943" t="str">
        <f>HYPERLINK("https://talan.bank.gov.ua/get-user-certificate/y42WYd9qF4uYPG3jMLxD","Завантажити сертифікат")</f>
        <v>Завантажити сертифікат</v>
      </c>
    </row>
    <row r="944" spans="1:3" x14ac:dyDescent="0.3">
      <c r="A944">
        <v>943</v>
      </c>
      <c r="B944" t="s">
        <v>47</v>
      </c>
      <c r="C944" t="str">
        <f>HYPERLINK("https://talan.bank.gov.ua/get-user-certificate/y42WYhb5a2h-yMcP1ZJQ","Завантажити сертифікат")</f>
        <v>Завантажити сертифікат</v>
      </c>
    </row>
    <row r="945" spans="1:3" x14ac:dyDescent="0.3">
      <c r="A945">
        <v>944</v>
      </c>
      <c r="B945" t="s">
        <v>631</v>
      </c>
      <c r="C945" t="str">
        <f>HYPERLINK("https://talan.bank.gov.ua/get-user-certificate/y42WYz0RX3imixidj-zv","Завантажити сертифікат")</f>
        <v>Завантажити сертифікат</v>
      </c>
    </row>
    <row r="946" spans="1:3" x14ac:dyDescent="0.3">
      <c r="A946">
        <v>945</v>
      </c>
      <c r="B946" t="s">
        <v>823</v>
      </c>
      <c r="C946" t="str">
        <f>HYPERLINK("https://talan.bank.gov.ua/get-user-certificate/y42WYrFrq_8aqJ-GQtCB","Завантажити сертифікат")</f>
        <v>Завантажити сертифікат</v>
      </c>
    </row>
    <row r="947" spans="1:3" x14ac:dyDescent="0.3">
      <c r="A947">
        <v>946</v>
      </c>
      <c r="B947" t="s">
        <v>153</v>
      </c>
      <c r="C947" t="str">
        <f>HYPERLINK("https://talan.bank.gov.ua/get-user-certificate/y42WY5iXI2LSdWmvySpm","Завантажити сертифікат")</f>
        <v>Завантажити сертифікат</v>
      </c>
    </row>
    <row r="948" spans="1:3" x14ac:dyDescent="0.3">
      <c r="A948">
        <v>947</v>
      </c>
      <c r="B948" t="s">
        <v>824</v>
      </c>
      <c r="C948" t="str">
        <f>HYPERLINK("https://talan.bank.gov.ua/get-user-certificate/y42WY05ZfzVEKy1V4Oz6","Завантажити сертифікат")</f>
        <v>Завантажити сертифікат</v>
      </c>
    </row>
    <row r="949" spans="1:3" x14ac:dyDescent="0.3">
      <c r="A949">
        <v>948</v>
      </c>
      <c r="B949" t="s">
        <v>825</v>
      </c>
      <c r="C949" t="str">
        <f>HYPERLINK("https://talan.bank.gov.ua/get-user-certificate/y42WYqwIylAa_amDmtUi","Завантажити сертифікат")</f>
        <v>Завантажити сертифікат</v>
      </c>
    </row>
    <row r="950" spans="1:3" x14ac:dyDescent="0.3">
      <c r="A950">
        <v>949</v>
      </c>
      <c r="B950" t="s">
        <v>826</v>
      </c>
      <c r="C950" t="str">
        <f>HYPERLINK("https://talan.bank.gov.ua/get-user-certificate/y42WYO7MpySUJKmeF1Il","Завантажити сертифікат")</f>
        <v>Завантажити сертифікат</v>
      </c>
    </row>
    <row r="951" spans="1:3" x14ac:dyDescent="0.3">
      <c r="A951">
        <v>950</v>
      </c>
      <c r="B951" t="s">
        <v>827</v>
      </c>
      <c r="C951" t="str">
        <f>HYPERLINK("https://talan.bank.gov.ua/get-user-certificate/y42WY-mJEJySxC5Td8ta","Завантажити сертифікат")</f>
        <v>Завантажити сертифікат</v>
      </c>
    </row>
    <row r="952" spans="1:3" x14ac:dyDescent="0.3">
      <c r="A952">
        <v>951</v>
      </c>
      <c r="B952" t="s">
        <v>828</v>
      </c>
      <c r="C952" t="str">
        <f>HYPERLINK("https://talan.bank.gov.ua/get-user-certificate/y42WYmcm8w6Dp9lRLfbC","Завантажити сертифікат")</f>
        <v>Завантажити сертифікат</v>
      </c>
    </row>
    <row r="953" spans="1:3" x14ac:dyDescent="0.3">
      <c r="A953">
        <v>952</v>
      </c>
      <c r="B953" t="s">
        <v>829</v>
      </c>
      <c r="C953" t="str">
        <f>HYPERLINK("https://talan.bank.gov.ua/get-user-certificate/y42WYhUalGREhN3tjh2x","Завантажити сертифікат")</f>
        <v>Завантажити сертифікат</v>
      </c>
    </row>
    <row r="954" spans="1:3" x14ac:dyDescent="0.3">
      <c r="A954">
        <v>953</v>
      </c>
      <c r="B954" t="s">
        <v>830</v>
      </c>
      <c r="C954" t="str">
        <f>HYPERLINK("https://talan.bank.gov.ua/get-user-certificate/y42WYdlQWI8ucw6vYDFz","Завантажити сертифікат")</f>
        <v>Завантажити сертифікат</v>
      </c>
    </row>
    <row r="955" spans="1:3" x14ac:dyDescent="0.3">
      <c r="A955">
        <v>954</v>
      </c>
      <c r="B955" t="s">
        <v>151</v>
      </c>
      <c r="C955" t="str">
        <f>HYPERLINK("https://talan.bank.gov.ua/get-user-certificate/y42WYk5jA4tN7Lj0vTJA","Завантажити сертифікат")</f>
        <v>Завантажити сертифікат</v>
      </c>
    </row>
    <row r="956" spans="1:3" x14ac:dyDescent="0.3">
      <c r="A956">
        <v>955</v>
      </c>
      <c r="B956" t="s">
        <v>627</v>
      </c>
      <c r="C956" t="str">
        <f>HYPERLINK("https://talan.bank.gov.ua/get-user-certificate/y42WYKyISylQUT0-y1C_","Завантажити сертифікат")</f>
        <v>Завантажити сертифікат</v>
      </c>
    </row>
    <row r="957" spans="1:3" x14ac:dyDescent="0.3">
      <c r="A957">
        <v>956</v>
      </c>
      <c r="B957" t="s">
        <v>337</v>
      </c>
      <c r="C957" t="str">
        <f>HYPERLINK("https://talan.bank.gov.ua/get-user-certificate/y42WY-bff_UZf4Ntmq4y","Завантажити сертифікат")</f>
        <v>Завантажити сертифікат</v>
      </c>
    </row>
    <row r="958" spans="1:3" x14ac:dyDescent="0.3">
      <c r="A958">
        <v>957</v>
      </c>
      <c r="B958" t="s">
        <v>831</v>
      </c>
      <c r="C958" t="str">
        <f>HYPERLINK("https://talan.bank.gov.ua/get-user-certificate/y42WYERPgDNBkYUjb1nu","Завантажити сертифікат")</f>
        <v>Завантажити сертифікат</v>
      </c>
    </row>
    <row r="959" spans="1:3" x14ac:dyDescent="0.3">
      <c r="A959">
        <v>958</v>
      </c>
      <c r="B959" t="s">
        <v>832</v>
      </c>
      <c r="C959" t="str">
        <f>HYPERLINK("https://talan.bank.gov.ua/get-user-certificate/y42WYxDejbkTR2uh8EG9","Завантажити сертифікат")</f>
        <v>Завантажити сертифікат</v>
      </c>
    </row>
    <row r="960" spans="1:3" x14ac:dyDescent="0.3">
      <c r="A960">
        <v>959</v>
      </c>
      <c r="B960" t="s">
        <v>11</v>
      </c>
      <c r="C960" t="str">
        <f>HYPERLINK("https://talan.bank.gov.ua/get-user-certificate/y42WYFtd_ECpxr-KY2SA","Завантажити сертифікат")</f>
        <v>Завантажити сертифікат</v>
      </c>
    </row>
    <row r="961" spans="1:3" x14ac:dyDescent="0.3">
      <c r="A961">
        <v>960</v>
      </c>
      <c r="B961" t="s">
        <v>133</v>
      </c>
      <c r="C961" t="str">
        <f>HYPERLINK("https://talan.bank.gov.ua/get-user-certificate/y42WYQCJinAu2-CMTBM5","Завантажити сертифікат")</f>
        <v>Завантажити сертифікат</v>
      </c>
    </row>
    <row r="962" spans="1:3" x14ac:dyDescent="0.3">
      <c r="A962">
        <v>961</v>
      </c>
      <c r="B962" t="s">
        <v>404</v>
      </c>
      <c r="C962" t="str">
        <f>HYPERLINK("https://talan.bank.gov.ua/get-user-certificate/y42WYnX1FX1dsHCwjLxz","Завантажити сертифікат")</f>
        <v>Завантажити сертифікат</v>
      </c>
    </row>
    <row r="963" spans="1:3" x14ac:dyDescent="0.3">
      <c r="A963">
        <v>962</v>
      </c>
      <c r="B963" t="s">
        <v>833</v>
      </c>
      <c r="C963" t="str">
        <f>HYPERLINK("https://talan.bank.gov.ua/get-user-certificate/y42WYy9zokd6w-cnRILA","Завантажити сертифікат")</f>
        <v>Завантажити сертифікат</v>
      </c>
    </row>
    <row r="964" spans="1:3" x14ac:dyDescent="0.3">
      <c r="A964">
        <v>963</v>
      </c>
      <c r="B964" t="s">
        <v>834</v>
      </c>
      <c r="C964" t="str">
        <f>HYPERLINK("https://talan.bank.gov.ua/get-user-certificate/y42WYkYph0ZDugQw76kr","Завантажити сертифікат")</f>
        <v>Завантажити сертифікат</v>
      </c>
    </row>
    <row r="965" spans="1:3" x14ac:dyDescent="0.3">
      <c r="A965">
        <v>964</v>
      </c>
      <c r="B965" t="s">
        <v>133</v>
      </c>
      <c r="C965" t="str">
        <f>HYPERLINK("https://talan.bank.gov.ua/get-user-certificate/y42WYTk9Y6uRqNB21lFN","Завантажити сертифікат")</f>
        <v>Завантажити сертифікат</v>
      </c>
    </row>
    <row r="966" spans="1:3" x14ac:dyDescent="0.3">
      <c r="A966">
        <v>965</v>
      </c>
      <c r="B966" t="s">
        <v>835</v>
      </c>
      <c r="C966" t="str">
        <f>HYPERLINK("https://talan.bank.gov.ua/get-user-certificate/y42WYNsEXbSPzgnjv6HQ","Завантажити сертифікат")</f>
        <v>Завантажити сертифікат</v>
      </c>
    </row>
    <row r="967" spans="1:3" x14ac:dyDescent="0.3">
      <c r="A967">
        <v>966</v>
      </c>
      <c r="B967" t="s">
        <v>637</v>
      </c>
      <c r="C967" t="str">
        <f>HYPERLINK("https://talan.bank.gov.ua/get-user-certificate/y42WYfT2QWDmwXAqDCFL","Завантажити сертифікат")</f>
        <v>Завантажити сертифікат</v>
      </c>
    </row>
    <row r="968" spans="1:3" x14ac:dyDescent="0.3">
      <c r="A968">
        <v>967</v>
      </c>
      <c r="B968" t="s">
        <v>836</v>
      </c>
      <c r="C968" t="str">
        <f>HYPERLINK("https://talan.bank.gov.ua/get-user-certificate/y42WYDff3ccUwR63RpBv","Завантажити сертифікат")</f>
        <v>Завантажити сертифікат</v>
      </c>
    </row>
    <row r="969" spans="1:3" x14ac:dyDescent="0.3">
      <c r="A969">
        <v>968</v>
      </c>
      <c r="B969" t="s">
        <v>129</v>
      </c>
      <c r="C969" t="str">
        <f>HYPERLINK("https://talan.bank.gov.ua/get-user-certificate/y42WYUfjh9MZ2SfEv-_o","Завантажити сертифікат")</f>
        <v>Завантажити сертифікат</v>
      </c>
    </row>
    <row r="970" spans="1:3" x14ac:dyDescent="0.3">
      <c r="A970">
        <v>969</v>
      </c>
      <c r="B970" t="s">
        <v>837</v>
      </c>
      <c r="C970" t="str">
        <f>HYPERLINK("https://talan.bank.gov.ua/get-user-certificate/y42WYC_c8RFom4JnKXJ2","Завантажити сертифікат")</f>
        <v>Завантажити сертифікат</v>
      </c>
    </row>
    <row r="971" spans="1:3" x14ac:dyDescent="0.3">
      <c r="A971">
        <v>970</v>
      </c>
      <c r="B971" t="s">
        <v>838</v>
      </c>
      <c r="C971" t="str">
        <f>HYPERLINK("https://talan.bank.gov.ua/get-user-certificate/y42WYewRxYU7kNSpDCND","Завантажити сертифікат")</f>
        <v>Завантажити сертифікат</v>
      </c>
    </row>
    <row r="972" spans="1:3" x14ac:dyDescent="0.3">
      <c r="A972">
        <v>971</v>
      </c>
      <c r="B972" t="s">
        <v>668</v>
      </c>
      <c r="C972" t="str">
        <f>HYPERLINK("https://talan.bank.gov.ua/get-user-certificate/y42WYlhKD5Kp8Wuv7tjO","Завантажити сертифікат")</f>
        <v>Завантажити сертифікат</v>
      </c>
    </row>
    <row r="973" spans="1:3" x14ac:dyDescent="0.3">
      <c r="A973">
        <v>972</v>
      </c>
      <c r="B973" t="s">
        <v>839</v>
      </c>
      <c r="C973" t="str">
        <f>HYPERLINK("https://talan.bank.gov.ua/get-user-certificate/y42WY4DIBDVL2hoSNda9","Завантажити сертифікат")</f>
        <v>Завантажити сертифікат</v>
      </c>
    </row>
    <row r="974" spans="1:3" x14ac:dyDescent="0.3">
      <c r="A974">
        <v>973</v>
      </c>
      <c r="B974" t="s">
        <v>840</v>
      </c>
      <c r="C974" t="str">
        <f>HYPERLINK("https://talan.bank.gov.ua/get-user-certificate/y42WYUQzlgqWgEshRcrV","Завантажити сертифікат")</f>
        <v>Завантажити сертифікат</v>
      </c>
    </row>
    <row r="975" spans="1:3" x14ac:dyDescent="0.3">
      <c r="A975">
        <v>974</v>
      </c>
      <c r="B975" t="s">
        <v>841</v>
      </c>
      <c r="C975" t="str">
        <f>HYPERLINK("https://talan.bank.gov.ua/get-user-certificate/y42WYaMEGD2usaAgVfY3","Завантажити сертифікат")</f>
        <v>Завантажити сертифікат</v>
      </c>
    </row>
    <row r="976" spans="1:3" x14ac:dyDescent="0.3">
      <c r="A976">
        <v>975</v>
      </c>
      <c r="B976" t="s">
        <v>842</v>
      </c>
      <c r="C976" t="str">
        <f>HYPERLINK("https://talan.bank.gov.ua/get-user-certificate/y42WYEyGHRjx_3iBPtmK","Завантажити сертифікат")</f>
        <v>Завантажити сертифікат</v>
      </c>
    </row>
    <row r="977" spans="1:3" x14ac:dyDescent="0.3">
      <c r="A977">
        <v>976</v>
      </c>
      <c r="B977" t="s">
        <v>843</v>
      </c>
      <c r="C977" t="str">
        <f>HYPERLINK("https://talan.bank.gov.ua/get-user-certificate/y42WYklN0jx6xbUAIyWA","Завантажити сертифікат")</f>
        <v>Завантажити сертифікат</v>
      </c>
    </row>
    <row r="978" spans="1:3" x14ac:dyDescent="0.3">
      <c r="A978">
        <v>977</v>
      </c>
      <c r="B978" t="s">
        <v>844</v>
      </c>
      <c r="C978" t="str">
        <f>HYPERLINK("https://talan.bank.gov.ua/get-user-certificate/y42WYPytbYwYNIFikJHc","Завантажити сертифікат")</f>
        <v>Завантажити сертифікат</v>
      </c>
    </row>
    <row r="979" spans="1:3" x14ac:dyDescent="0.3">
      <c r="A979">
        <v>978</v>
      </c>
      <c r="B979" t="s">
        <v>426</v>
      </c>
      <c r="C979" t="str">
        <f>HYPERLINK("https://talan.bank.gov.ua/get-user-certificate/y42WYCRhRxMRgEaOxBef","Завантажити сертифікат")</f>
        <v>Завантажити сертифікат</v>
      </c>
    </row>
    <row r="980" spans="1:3" x14ac:dyDescent="0.3">
      <c r="A980">
        <v>979</v>
      </c>
      <c r="B980" t="s">
        <v>845</v>
      </c>
      <c r="C980" t="str">
        <f>HYPERLINK("https://talan.bank.gov.ua/get-user-certificate/y42WYAhSPnZ8KGm1FXy3","Завантажити сертифікат")</f>
        <v>Завантажити сертифікат</v>
      </c>
    </row>
    <row r="981" spans="1:3" x14ac:dyDescent="0.3">
      <c r="A981">
        <v>980</v>
      </c>
      <c r="B981" t="s">
        <v>846</v>
      </c>
      <c r="C981" t="str">
        <f>HYPERLINK("https://talan.bank.gov.ua/get-user-certificate/y42WYRKlFc1KnZRSzbs5","Завантажити сертифікат")</f>
        <v>Завантажити сертифікат</v>
      </c>
    </row>
    <row r="982" spans="1:3" x14ac:dyDescent="0.3">
      <c r="A982">
        <v>981</v>
      </c>
      <c r="B982" t="s">
        <v>847</v>
      </c>
      <c r="C982" t="str">
        <f>HYPERLINK("https://talan.bank.gov.ua/get-user-certificate/y42WYR4aO4W0YPyuNkcz","Завантажити сертифікат")</f>
        <v>Завантажити сертифікат</v>
      </c>
    </row>
    <row r="983" spans="1:3" x14ac:dyDescent="0.3">
      <c r="A983">
        <v>982</v>
      </c>
      <c r="B983" t="s">
        <v>431</v>
      </c>
      <c r="C983" t="str">
        <f>HYPERLINK("https://talan.bank.gov.ua/get-user-certificate/y42WYAWfSYrJCbE8JpQr","Завантажити сертифікат")</f>
        <v>Завантажити сертифікат</v>
      </c>
    </row>
    <row r="984" spans="1:3" x14ac:dyDescent="0.3">
      <c r="A984">
        <v>983</v>
      </c>
      <c r="B984" t="s">
        <v>431</v>
      </c>
      <c r="C984" t="str">
        <f>HYPERLINK("https://talan.bank.gov.ua/get-user-certificate/y42WYk6YIuOXDCPElm8l","Завантажити сертифікат")</f>
        <v>Завантажити сертифікат</v>
      </c>
    </row>
    <row r="985" spans="1:3" x14ac:dyDescent="0.3">
      <c r="A985">
        <v>984</v>
      </c>
      <c r="B985" t="s">
        <v>19</v>
      </c>
      <c r="C985" t="str">
        <f>HYPERLINK("https://talan.bank.gov.ua/get-user-certificate/y42WYf9w5Vet1Q9h6KnI","Завантажити сертифікат")</f>
        <v>Завантажити сертифікат</v>
      </c>
    </row>
    <row r="986" spans="1:3" x14ac:dyDescent="0.3">
      <c r="A986">
        <v>985</v>
      </c>
      <c r="B986" t="s">
        <v>848</v>
      </c>
      <c r="C986" t="str">
        <f>HYPERLINK("https://talan.bank.gov.ua/get-user-certificate/y42WY2Nh8Kp4t_cS5f7G","Завантажити сертифікат")</f>
        <v>Завантажити сертифікат</v>
      </c>
    </row>
    <row r="987" spans="1:3" x14ac:dyDescent="0.3">
      <c r="A987">
        <v>986</v>
      </c>
      <c r="B987" t="s">
        <v>668</v>
      </c>
      <c r="C987" t="str">
        <f>HYPERLINK("https://talan.bank.gov.ua/get-user-certificate/y42WYbXNqAimx5x8PLcb","Завантажити сертифікат")</f>
        <v>Завантажити сертифікат</v>
      </c>
    </row>
    <row r="988" spans="1:3" x14ac:dyDescent="0.3">
      <c r="A988">
        <v>987</v>
      </c>
      <c r="B988" t="s">
        <v>849</v>
      </c>
      <c r="C988" t="str">
        <f>HYPERLINK("https://talan.bank.gov.ua/get-user-certificate/y42WYVU4G9baYn-Vdsa0","Завантажити сертифікат")</f>
        <v>Завантажити сертифікат</v>
      </c>
    </row>
    <row r="989" spans="1:3" x14ac:dyDescent="0.3">
      <c r="A989">
        <v>988</v>
      </c>
      <c r="B989" t="s">
        <v>849</v>
      </c>
      <c r="C989" t="str">
        <f>HYPERLINK("https://talan.bank.gov.ua/get-user-certificate/y42WYvSr0cQoy3yjCxi-","Завантажити сертифікат")</f>
        <v>Завантажити сертифікат</v>
      </c>
    </row>
    <row r="990" spans="1:3" x14ac:dyDescent="0.3">
      <c r="A990">
        <v>989</v>
      </c>
      <c r="B990" t="s">
        <v>850</v>
      </c>
      <c r="C990" t="str">
        <f>HYPERLINK("https://talan.bank.gov.ua/get-user-certificate/y42WYR9u7nmDP9jv-YEu","Завантажити сертифікат")</f>
        <v>Завантажити сертифікат</v>
      </c>
    </row>
    <row r="991" spans="1:3" x14ac:dyDescent="0.3">
      <c r="A991">
        <v>990</v>
      </c>
      <c r="B991" t="s">
        <v>851</v>
      </c>
      <c r="C991" t="str">
        <f>HYPERLINK("https://talan.bank.gov.ua/get-user-certificate/y42WYU2jpwJ8DBGRXrt-","Завантажити сертифікат")</f>
        <v>Завантажити сертифікат</v>
      </c>
    </row>
    <row r="992" spans="1:3" x14ac:dyDescent="0.3">
      <c r="A992">
        <v>991</v>
      </c>
      <c r="B992" t="s">
        <v>852</v>
      </c>
      <c r="C992" t="str">
        <f>HYPERLINK("https://talan.bank.gov.ua/get-user-certificate/y42WYC2334uBBIZqkSZm","Завантажити сертифікат")</f>
        <v>Завантажити сертифікат</v>
      </c>
    </row>
    <row r="993" spans="1:3" x14ac:dyDescent="0.3">
      <c r="A993">
        <v>992</v>
      </c>
      <c r="B993" t="s">
        <v>133</v>
      </c>
      <c r="C993" t="str">
        <f>HYPERLINK("https://talan.bank.gov.ua/get-user-certificate/y42WYzUsX50xp_aTk1XE","Завантажити сертифікат")</f>
        <v>Завантажити сертифікат</v>
      </c>
    </row>
    <row r="994" spans="1:3" x14ac:dyDescent="0.3">
      <c r="A994">
        <v>993</v>
      </c>
      <c r="B994" t="s">
        <v>853</v>
      </c>
      <c r="C994" t="str">
        <f>HYPERLINK("https://talan.bank.gov.ua/get-user-certificate/y42WYFmDYBV8lL74p90F","Завантажити сертифікат")</f>
        <v>Завантажити сертифікат</v>
      </c>
    </row>
    <row r="995" spans="1:3" x14ac:dyDescent="0.3">
      <c r="A995">
        <v>994</v>
      </c>
      <c r="B995" t="s">
        <v>438</v>
      </c>
      <c r="C995" t="str">
        <f>HYPERLINK("https://talan.bank.gov.ua/get-user-certificate/y42WYq3fH-mKBtlP6ZAW","Завантажити сертифікат")</f>
        <v>Завантажити сертифікат</v>
      </c>
    </row>
    <row r="996" spans="1:3" x14ac:dyDescent="0.3">
      <c r="A996">
        <v>995</v>
      </c>
      <c r="B996" t="s">
        <v>637</v>
      </c>
      <c r="C996" t="str">
        <f>HYPERLINK("https://talan.bank.gov.ua/get-user-certificate/y42WYE59pSLDQadIs4Ca","Завантажити сертифікат")</f>
        <v>Завантажити сертифікат</v>
      </c>
    </row>
    <row r="997" spans="1:3" x14ac:dyDescent="0.3">
      <c r="A997">
        <v>996</v>
      </c>
      <c r="B997" t="s">
        <v>608</v>
      </c>
      <c r="C997" t="str">
        <f>HYPERLINK("https://talan.bank.gov.ua/get-user-certificate/y42WYk2c9yQ3gMIox6Fq","Завантажити сертифікат")</f>
        <v>Завантажити сертифікат</v>
      </c>
    </row>
    <row r="998" spans="1:3" x14ac:dyDescent="0.3">
      <c r="A998">
        <v>997</v>
      </c>
      <c r="B998" t="s">
        <v>854</v>
      </c>
      <c r="C998" t="str">
        <f>HYPERLINK("https://talan.bank.gov.ua/get-user-certificate/y42WYSmTVcy5mV_2-LM4","Завантажити сертифікат")</f>
        <v>Завантажити сертифікат</v>
      </c>
    </row>
    <row r="999" spans="1:3" x14ac:dyDescent="0.3">
      <c r="A999">
        <v>998</v>
      </c>
      <c r="B999" t="s">
        <v>626</v>
      </c>
      <c r="C999" t="str">
        <f>HYPERLINK("https://talan.bank.gov.ua/get-user-certificate/y42WYgIru3B0OQKfF-XI","Завантажити сертифікат")</f>
        <v>Завантажити сертифікат</v>
      </c>
    </row>
    <row r="1000" spans="1:3" x14ac:dyDescent="0.3">
      <c r="A1000">
        <v>999</v>
      </c>
      <c r="B1000" t="s">
        <v>307</v>
      </c>
      <c r="C1000" t="str">
        <f>HYPERLINK("https://talan.bank.gov.ua/get-user-certificate/y42WYfSa_S1TSVQxjCI4","Завантажити сертифікат")</f>
        <v>Завантажити сертифікат</v>
      </c>
    </row>
    <row r="1001" spans="1:3" x14ac:dyDescent="0.3">
      <c r="A1001">
        <v>1000</v>
      </c>
      <c r="B1001" t="s">
        <v>855</v>
      </c>
      <c r="C1001" t="str">
        <f>HYPERLINK("https://talan.bank.gov.ua/get-user-certificate/y42WYe91U-pzU4WBCXnV","Завантажити сертифікат")</f>
        <v>Завантажити сертифікат</v>
      </c>
    </row>
    <row r="1002" spans="1:3" x14ac:dyDescent="0.3">
      <c r="A1002">
        <v>1001</v>
      </c>
      <c r="B1002" t="s">
        <v>856</v>
      </c>
      <c r="C1002" t="str">
        <f>HYPERLINK("https://talan.bank.gov.ua/get-user-certificate/y42WYkgigG6q_1tDcmnO","Завантажити сертифікат")</f>
        <v>Завантажити сертифікат</v>
      </c>
    </row>
    <row r="1003" spans="1:3" x14ac:dyDescent="0.3">
      <c r="A1003">
        <v>1002</v>
      </c>
      <c r="B1003" t="s">
        <v>829</v>
      </c>
      <c r="C1003" t="str">
        <f>HYPERLINK("https://talan.bank.gov.ua/get-user-certificate/y42WYfSfXXkwpjfuRIX7","Завантажити сертифікат")</f>
        <v>Завантажити сертифікат</v>
      </c>
    </row>
    <row r="1004" spans="1:3" x14ac:dyDescent="0.3">
      <c r="A1004">
        <v>1003</v>
      </c>
      <c r="B1004" t="s">
        <v>628</v>
      </c>
      <c r="C1004" t="str">
        <f>HYPERLINK("https://talan.bank.gov.ua/get-user-certificate/y42WYxYcQW2y2zQuFYMi","Завантажити сертифікат")</f>
        <v>Завантажити сертифікат</v>
      </c>
    </row>
    <row r="1005" spans="1:3" x14ac:dyDescent="0.3">
      <c r="A1005">
        <v>1004</v>
      </c>
      <c r="B1005" t="s">
        <v>857</v>
      </c>
      <c r="C1005" t="str">
        <f>HYPERLINK("https://talan.bank.gov.ua/get-user-certificate/y42WYjTloPTLFT-6FkqH","Завантажити сертифікат")</f>
        <v>Завантажити сертифікат</v>
      </c>
    </row>
    <row r="1006" spans="1:3" x14ac:dyDescent="0.3">
      <c r="A1006">
        <v>1005</v>
      </c>
      <c r="B1006" t="s">
        <v>858</v>
      </c>
      <c r="C1006" t="str">
        <f>HYPERLINK("https://talan.bank.gov.ua/get-user-certificate/y42WY8m-NTaA7BBmYGfp","Завантажити сертифікат")</f>
        <v>Завантажити сертифікат</v>
      </c>
    </row>
    <row r="1007" spans="1:3" x14ac:dyDescent="0.3">
      <c r="A1007">
        <v>1006</v>
      </c>
      <c r="B1007" t="s">
        <v>859</v>
      </c>
      <c r="C1007" t="str">
        <f>HYPERLINK("https://talan.bank.gov.ua/get-user-certificate/y42WYpOk9S_XYdG2Tbkw","Завантажити сертифікат")</f>
        <v>Завантажити сертифікат</v>
      </c>
    </row>
    <row r="1008" spans="1:3" x14ac:dyDescent="0.3">
      <c r="A1008">
        <v>1007</v>
      </c>
      <c r="B1008" t="s">
        <v>134</v>
      </c>
      <c r="C1008" t="str">
        <f>HYPERLINK("https://talan.bank.gov.ua/get-user-certificate/y42WYdqv4ZDASV-BGr9Q","Завантажити сертифікат")</f>
        <v>Завантажити сертифікат</v>
      </c>
    </row>
    <row r="1009" spans="1:3" x14ac:dyDescent="0.3">
      <c r="A1009">
        <v>1008</v>
      </c>
      <c r="B1009" t="s">
        <v>860</v>
      </c>
      <c r="C1009" t="str">
        <f>HYPERLINK("https://talan.bank.gov.ua/get-user-certificate/y42WYA8gYgqj77fJX01u","Завантажити сертифікат")</f>
        <v>Завантажити сертифікат</v>
      </c>
    </row>
    <row r="1010" spans="1:3" x14ac:dyDescent="0.3">
      <c r="A1010">
        <v>1009</v>
      </c>
      <c r="B1010" t="s">
        <v>861</v>
      </c>
      <c r="C1010" t="str">
        <f>HYPERLINK("https://talan.bank.gov.ua/get-user-certificate/y42WY9HKw-7HDfngiuwi","Завантажити сертифікат")</f>
        <v>Завантажити сертифікат</v>
      </c>
    </row>
    <row r="1011" spans="1:3" x14ac:dyDescent="0.3">
      <c r="A1011">
        <v>1010</v>
      </c>
      <c r="B1011" t="s">
        <v>267</v>
      </c>
      <c r="C1011" t="str">
        <f>HYPERLINK("https://talan.bank.gov.ua/get-user-certificate/y42WY7cTd0JBPjFui4kf","Завантажити сертифікат")</f>
        <v>Завантажити сертифікат</v>
      </c>
    </row>
    <row r="1012" spans="1:3" x14ac:dyDescent="0.3">
      <c r="A1012">
        <v>1011</v>
      </c>
      <c r="B1012" t="s">
        <v>862</v>
      </c>
      <c r="C1012" t="str">
        <f>HYPERLINK("https://talan.bank.gov.ua/get-user-certificate/y42WYpz88Kwbl7VaS-BQ","Завантажити сертифікат")</f>
        <v>Завантажити сертифікат</v>
      </c>
    </row>
    <row r="1013" spans="1:3" x14ac:dyDescent="0.3">
      <c r="A1013">
        <v>1012</v>
      </c>
      <c r="B1013" t="s">
        <v>863</v>
      </c>
      <c r="C1013" t="str">
        <f>HYPERLINK("https://talan.bank.gov.ua/get-user-certificate/y42WYm13bSt-CELKqVPb","Завантажити сертифікат")</f>
        <v>Завантажити сертифікат</v>
      </c>
    </row>
    <row r="1014" spans="1:3" x14ac:dyDescent="0.3">
      <c r="A1014">
        <v>1013</v>
      </c>
      <c r="B1014" t="s">
        <v>108</v>
      </c>
      <c r="C1014" t="str">
        <f>HYPERLINK("https://talan.bank.gov.ua/get-user-certificate/y42WY14UwgPTAk0HH8OK","Завантажити сертифікат")</f>
        <v>Завантажити сертифікат</v>
      </c>
    </row>
    <row r="1015" spans="1:3" x14ac:dyDescent="0.3">
      <c r="A1015">
        <v>1014</v>
      </c>
      <c r="B1015" t="s">
        <v>133</v>
      </c>
      <c r="C1015" t="str">
        <f>HYPERLINK("https://talan.bank.gov.ua/get-user-certificate/y42WYLF2vsbpUTGd4BoR","Завантажити сертифікат")</f>
        <v>Завантажити сертифікат</v>
      </c>
    </row>
    <row r="1016" spans="1:3" x14ac:dyDescent="0.3">
      <c r="A1016">
        <v>1015</v>
      </c>
      <c r="B1016" t="s">
        <v>451</v>
      </c>
      <c r="C1016" t="str">
        <f>HYPERLINK("https://talan.bank.gov.ua/get-user-certificate/y42WYDfmW_xbVUCBkh8n","Завантажити сертифікат")</f>
        <v>Завантажити сертифікат</v>
      </c>
    </row>
    <row r="1017" spans="1:3" x14ac:dyDescent="0.3">
      <c r="A1017">
        <v>1016</v>
      </c>
      <c r="B1017" t="s">
        <v>702</v>
      </c>
      <c r="C1017" t="str">
        <f>HYPERLINK("https://talan.bank.gov.ua/get-user-certificate/y42WYm49Pwftp4yXJCxr","Завантажити сертифікат")</f>
        <v>Завантажити сертифікат</v>
      </c>
    </row>
    <row r="1018" spans="1:3" x14ac:dyDescent="0.3">
      <c r="A1018">
        <v>1017</v>
      </c>
      <c r="B1018" t="s">
        <v>864</v>
      </c>
      <c r="C1018" t="str">
        <f>HYPERLINK("https://talan.bank.gov.ua/get-user-certificate/y42WYo93bR8PN7fxLa6D","Завантажити сертифікат")</f>
        <v>Завантажити сертифікат</v>
      </c>
    </row>
    <row r="1019" spans="1:3" x14ac:dyDescent="0.3">
      <c r="A1019">
        <v>1018</v>
      </c>
      <c r="B1019" t="s">
        <v>865</v>
      </c>
      <c r="C1019" t="str">
        <f>HYPERLINK("https://talan.bank.gov.ua/get-user-certificate/y42WYeQkynsxlIMjyvQe","Завантажити сертифікат")</f>
        <v>Завантажити сертифікат</v>
      </c>
    </row>
    <row r="1020" spans="1:3" x14ac:dyDescent="0.3">
      <c r="A1020">
        <v>1019</v>
      </c>
      <c r="B1020" t="s">
        <v>866</v>
      </c>
      <c r="C1020" t="str">
        <f>HYPERLINK("https://talan.bank.gov.ua/get-user-certificate/y42WYBXq2sxaJ6kli-SJ","Завантажити сертифікат")</f>
        <v>Завантажити сертифікат</v>
      </c>
    </row>
    <row r="1021" spans="1:3" x14ac:dyDescent="0.3">
      <c r="A1021">
        <v>1020</v>
      </c>
      <c r="B1021" t="s">
        <v>867</v>
      </c>
      <c r="C1021" t="str">
        <f>HYPERLINK("https://talan.bank.gov.ua/get-user-certificate/y42WYy60oxCc8kdxtVyX","Завантажити сертифікат")</f>
        <v>Завантажити сертифікат</v>
      </c>
    </row>
    <row r="1022" spans="1:3" x14ac:dyDescent="0.3">
      <c r="A1022">
        <v>1021</v>
      </c>
      <c r="B1022" t="s">
        <v>868</v>
      </c>
      <c r="C1022" t="str">
        <f>HYPERLINK("https://talan.bank.gov.ua/get-user-certificate/y42WYZ6yaHXSG8QkZPtx","Завантажити сертифікат")</f>
        <v>Завантажити сертифікат</v>
      </c>
    </row>
    <row r="1023" spans="1:3" x14ac:dyDescent="0.3">
      <c r="A1023">
        <v>1022</v>
      </c>
      <c r="B1023" t="s">
        <v>869</v>
      </c>
      <c r="C1023" t="str">
        <f>HYPERLINK("https://talan.bank.gov.ua/get-user-certificate/y42WY2A-ISz4_XMLNtwe","Завантажити сертифікат")</f>
        <v>Завантажити сертифікат</v>
      </c>
    </row>
    <row r="1024" spans="1:3" x14ac:dyDescent="0.3">
      <c r="A1024">
        <v>1023</v>
      </c>
      <c r="B1024" t="s">
        <v>870</v>
      </c>
      <c r="C1024" t="str">
        <f>HYPERLINK("https://talan.bank.gov.ua/get-user-certificate/y42WYGTDp4ATReEX2kBD","Завантажити сертифікат")</f>
        <v>Завантажити сертифікат</v>
      </c>
    </row>
    <row r="1025" spans="1:3" x14ac:dyDescent="0.3">
      <c r="A1025">
        <v>1024</v>
      </c>
      <c r="B1025" t="s">
        <v>871</v>
      </c>
      <c r="C1025" t="str">
        <f>HYPERLINK("https://talan.bank.gov.ua/get-user-certificate/y42WYjsnE5WvtaDEsxvL","Завантажити сертифікат")</f>
        <v>Завантажити сертифікат</v>
      </c>
    </row>
    <row r="1026" spans="1:3" x14ac:dyDescent="0.3">
      <c r="A1026">
        <v>1025</v>
      </c>
      <c r="B1026" t="s">
        <v>872</v>
      </c>
      <c r="C1026" t="str">
        <f>HYPERLINK("https://talan.bank.gov.ua/get-user-certificate/y42WYFw_ig4xalmi_Wpx","Завантажити сертифікат")</f>
        <v>Завантажити сертифікат</v>
      </c>
    </row>
    <row r="1027" spans="1:3" x14ac:dyDescent="0.3">
      <c r="A1027">
        <v>1026</v>
      </c>
      <c r="B1027" t="s">
        <v>873</v>
      </c>
      <c r="C1027" t="str">
        <f>HYPERLINK("https://talan.bank.gov.ua/get-user-certificate/y42WYrkaTvgEW6qpzlEP","Завантажити сертифікат")</f>
        <v>Завантажити сертифікат</v>
      </c>
    </row>
    <row r="1028" spans="1:3" x14ac:dyDescent="0.3">
      <c r="A1028">
        <v>1027</v>
      </c>
      <c r="B1028" t="s">
        <v>874</v>
      </c>
      <c r="C1028" t="str">
        <f>HYPERLINK("https://talan.bank.gov.ua/get-user-certificate/y42WY9iUb1pM7iFAHTXf","Завантажити сертифікат")</f>
        <v>Завантажити сертифікат</v>
      </c>
    </row>
    <row r="1029" spans="1:3" x14ac:dyDescent="0.3">
      <c r="A1029">
        <v>1028</v>
      </c>
      <c r="B1029" t="s">
        <v>437</v>
      </c>
      <c r="C1029" t="str">
        <f>HYPERLINK("https://talan.bank.gov.ua/get-user-certificate/y42WYAlHpUu6mqHYpu-V","Завантажити сертифікат")</f>
        <v>Завантажити сертифікат</v>
      </c>
    </row>
    <row r="1030" spans="1:3" x14ac:dyDescent="0.3">
      <c r="A1030">
        <v>1029</v>
      </c>
      <c r="B1030" t="s">
        <v>875</v>
      </c>
      <c r="C1030" t="str">
        <f>HYPERLINK("https://talan.bank.gov.ua/get-user-certificate/y42WY0TBw3jhyzI2Ip0q","Завантажити сертифікат")</f>
        <v>Завантажити сертифікат</v>
      </c>
    </row>
    <row r="1031" spans="1:3" x14ac:dyDescent="0.3">
      <c r="A1031">
        <v>1030</v>
      </c>
      <c r="B1031" t="s">
        <v>662</v>
      </c>
      <c r="C1031" t="str">
        <f>HYPERLINK("https://talan.bank.gov.ua/get-user-certificate/y42WYAB0oYE0-cuHb9XR","Завантажити сертифікат")</f>
        <v>Завантажити сертифікат</v>
      </c>
    </row>
    <row r="1032" spans="1:3" x14ac:dyDescent="0.3">
      <c r="A1032">
        <v>1031</v>
      </c>
      <c r="B1032" t="s">
        <v>876</v>
      </c>
      <c r="C1032" t="str">
        <f>HYPERLINK("https://talan.bank.gov.ua/get-user-certificate/y42WYYCM6GTQbhNk_g0P","Завантажити сертифікат")</f>
        <v>Завантажити сертифікат</v>
      </c>
    </row>
    <row r="1033" spans="1:3" x14ac:dyDescent="0.3">
      <c r="A1033">
        <v>1032</v>
      </c>
      <c r="B1033" t="s">
        <v>877</v>
      </c>
      <c r="C1033" t="str">
        <f>HYPERLINK("https://talan.bank.gov.ua/get-user-certificate/y42WYaX7VyxmvsES8yD9","Завантажити сертифікат")</f>
        <v>Завантажити сертифікат</v>
      </c>
    </row>
    <row r="1034" spans="1:3" x14ac:dyDescent="0.3">
      <c r="A1034">
        <v>1033</v>
      </c>
      <c r="B1034" t="s">
        <v>878</v>
      </c>
      <c r="C1034" t="str">
        <f>HYPERLINK("https://talan.bank.gov.ua/get-user-certificate/y42WYu7FAZtyNZ54PiTf","Завантажити сертифікат")</f>
        <v>Завантажити сертифікат</v>
      </c>
    </row>
    <row r="1035" spans="1:3" x14ac:dyDescent="0.3">
      <c r="A1035">
        <v>1034</v>
      </c>
      <c r="B1035" t="s">
        <v>879</v>
      </c>
      <c r="C1035" t="str">
        <f>HYPERLINK("https://talan.bank.gov.ua/get-user-certificate/y42WYlmlhlufNuOVNouo","Завантажити сертифікат")</f>
        <v>Завантажити сертифікат</v>
      </c>
    </row>
    <row r="1036" spans="1:3" x14ac:dyDescent="0.3">
      <c r="A1036">
        <v>1035</v>
      </c>
      <c r="B1036" t="s">
        <v>880</v>
      </c>
      <c r="C1036" t="str">
        <f>HYPERLINK("https://talan.bank.gov.ua/get-user-certificate/y42WY4OThMO0UYfsBSqV","Завантажити сертифікат")</f>
        <v>Завантажити сертифікат</v>
      </c>
    </row>
    <row r="1037" spans="1:3" x14ac:dyDescent="0.3">
      <c r="A1037">
        <v>1036</v>
      </c>
      <c r="B1037" t="s">
        <v>881</v>
      </c>
      <c r="C1037" t="str">
        <f>HYPERLINK("https://talan.bank.gov.ua/get-user-certificate/y42WYNcJMrUFy39wHNdR","Завантажити сертифікат")</f>
        <v>Завантажити сертифікат</v>
      </c>
    </row>
    <row r="1038" spans="1:3" x14ac:dyDescent="0.3">
      <c r="A1038">
        <v>1037</v>
      </c>
      <c r="B1038" t="s">
        <v>882</v>
      </c>
      <c r="C1038" t="str">
        <f>HYPERLINK("https://talan.bank.gov.ua/get-user-certificate/y42WYPnFH5SYCsn0kKXC","Завантажити сертифікат")</f>
        <v>Завантажити сертифікат</v>
      </c>
    </row>
    <row r="1039" spans="1:3" x14ac:dyDescent="0.3">
      <c r="A1039">
        <v>1038</v>
      </c>
      <c r="B1039" t="s">
        <v>883</v>
      </c>
      <c r="C1039" t="str">
        <f>HYPERLINK("https://talan.bank.gov.ua/get-user-certificate/y42WYvsJ_Hq6CUTpDVi3","Завантажити сертифікат")</f>
        <v>Завантажити сертифікат</v>
      </c>
    </row>
    <row r="1040" spans="1:3" x14ac:dyDescent="0.3">
      <c r="A1040">
        <v>1039</v>
      </c>
      <c r="B1040" t="s">
        <v>862</v>
      </c>
      <c r="C1040" t="str">
        <f>HYPERLINK("https://talan.bank.gov.ua/get-user-certificate/y42WYwK1nW9Rq1FyxJ3k","Завантажити сертифікат")</f>
        <v>Завантажити сертифікат</v>
      </c>
    </row>
    <row r="1041" spans="1:3" x14ac:dyDescent="0.3">
      <c r="A1041">
        <v>1040</v>
      </c>
      <c r="B1041" t="s">
        <v>884</v>
      </c>
      <c r="C1041" t="str">
        <f>HYPERLINK("https://talan.bank.gov.ua/get-user-certificate/y42WYZG9x3haCpRNsXIW","Завантажити сертифікат")</f>
        <v>Завантажити сертифікат</v>
      </c>
    </row>
    <row r="1042" spans="1:3" x14ac:dyDescent="0.3">
      <c r="A1042">
        <v>1041</v>
      </c>
      <c r="B1042" t="s">
        <v>885</v>
      </c>
      <c r="C1042" t="str">
        <f>HYPERLINK("https://talan.bank.gov.ua/get-user-certificate/y42WY73C1GOvKUquzwQx","Завантажити сертифікат")</f>
        <v>Завантажити сертифікат</v>
      </c>
    </row>
    <row r="1043" spans="1:3" x14ac:dyDescent="0.3">
      <c r="A1043">
        <v>1042</v>
      </c>
      <c r="B1043" t="s">
        <v>886</v>
      </c>
      <c r="C1043" t="str">
        <f>HYPERLINK("https://talan.bank.gov.ua/get-user-certificate/y42WYsp-lgWBRysHMJ3r","Завантажити сертифікат")</f>
        <v>Завантажити сертифікат</v>
      </c>
    </row>
    <row r="1044" spans="1:3" x14ac:dyDescent="0.3">
      <c r="A1044">
        <v>1043</v>
      </c>
      <c r="B1044" t="s">
        <v>877</v>
      </c>
      <c r="C1044" t="str">
        <f>HYPERLINK("https://talan.bank.gov.ua/get-user-certificate/y42WYAYpIpZdkiV5-rbH","Завантажити сертифікат")</f>
        <v>Завантажити сертифікат</v>
      </c>
    </row>
    <row r="1045" spans="1:3" x14ac:dyDescent="0.3">
      <c r="A1045">
        <v>1044</v>
      </c>
      <c r="B1045" t="s">
        <v>887</v>
      </c>
      <c r="C1045" t="str">
        <f>HYPERLINK("https://talan.bank.gov.ua/get-user-certificate/y42WYmWJwJwUVXiWKmb9","Завантажити сертифікат")</f>
        <v>Завантажити сертифікат</v>
      </c>
    </row>
    <row r="1046" spans="1:3" x14ac:dyDescent="0.3">
      <c r="A1046">
        <v>1045</v>
      </c>
      <c r="B1046" t="s">
        <v>888</v>
      </c>
      <c r="C1046" t="str">
        <f>HYPERLINK("https://talan.bank.gov.ua/get-user-certificate/y42WYh6ADKmm21mHwRLh","Завантажити сертифікат")</f>
        <v>Завантажити сертифікат</v>
      </c>
    </row>
    <row r="1047" spans="1:3" x14ac:dyDescent="0.3">
      <c r="A1047">
        <v>1046</v>
      </c>
      <c r="B1047" t="s">
        <v>147</v>
      </c>
      <c r="C1047" t="str">
        <f>HYPERLINK("https://talan.bank.gov.ua/get-user-certificate/y42WY2vOxjj14_4I6FXK","Завантажити сертифікат")</f>
        <v>Завантажити сертифікат</v>
      </c>
    </row>
    <row r="1048" spans="1:3" x14ac:dyDescent="0.3">
      <c r="A1048">
        <v>1047</v>
      </c>
      <c r="B1048" t="s">
        <v>889</v>
      </c>
      <c r="C1048" t="str">
        <f>HYPERLINK("https://talan.bank.gov.ua/get-user-certificate/y42WYLq1mt-rGUIJ8bMM","Завантажити сертифікат")</f>
        <v>Завантажити сертифікат</v>
      </c>
    </row>
    <row r="1049" spans="1:3" x14ac:dyDescent="0.3">
      <c r="A1049">
        <v>1048</v>
      </c>
      <c r="B1049" t="s">
        <v>147</v>
      </c>
      <c r="C1049" t="str">
        <f>HYPERLINK("https://talan.bank.gov.ua/get-user-certificate/y42WYMDBtEStRuPPxhL4","Завантажити сертифікат")</f>
        <v>Завантажити сертифікат</v>
      </c>
    </row>
    <row r="1050" spans="1:3" x14ac:dyDescent="0.3">
      <c r="A1050">
        <v>1049</v>
      </c>
      <c r="B1050" t="s">
        <v>589</v>
      </c>
      <c r="C1050" t="str">
        <f>HYPERLINK("https://talan.bank.gov.ua/get-user-certificate/y42WYT9SfEnSTtO2fVAP","Завантажити сертифікат")</f>
        <v>Завантажити сертифікат</v>
      </c>
    </row>
    <row r="1051" spans="1:3" x14ac:dyDescent="0.3">
      <c r="A1051">
        <v>1050</v>
      </c>
      <c r="B1051" t="s">
        <v>246</v>
      </c>
      <c r="C1051" t="str">
        <f>HYPERLINK("https://talan.bank.gov.ua/get-user-certificate/y42WYsvhwJN7q0MW44jg","Завантажити сертифікат")</f>
        <v>Завантажити сертифікат</v>
      </c>
    </row>
    <row r="1052" spans="1:3" x14ac:dyDescent="0.3">
      <c r="A1052">
        <v>1051</v>
      </c>
      <c r="B1052" t="s">
        <v>247</v>
      </c>
      <c r="C1052" t="str">
        <f>HYPERLINK("https://talan.bank.gov.ua/get-user-certificate/y42WY8KviCdXru7LLHE_","Завантажити сертифікат")</f>
        <v>Завантажити сертифікат</v>
      </c>
    </row>
    <row r="1053" spans="1:3" x14ac:dyDescent="0.3">
      <c r="A1053">
        <v>1052</v>
      </c>
      <c r="B1053" t="s">
        <v>890</v>
      </c>
      <c r="C1053" t="str">
        <f>HYPERLINK("https://talan.bank.gov.ua/get-user-certificate/y42WYNy_dRmMkLbU9iXt","Завантажити сертифікат")</f>
        <v>Завантажити сертифікат</v>
      </c>
    </row>
    <row r="1054" spans="1:3" x14ac:dyDescent="0.3">
      <c r="A1054">
        <v>1053</v>
      </c>
      <c r="B1054" t="s">
        <v>495</v>
      </c>
      <c r="C1054" t="str">
        <f>HYPERLINK("https://talan.bank.gov.ua/get-user-certificate/y42WYVl_8AhpEJ1DQ4JS","Завантажити сертифікат")</f>
        <v>Завантажити сертифікат</v>
      </c>
    </row>
    <row r="1055" spans="1:3" x14ac:dyDescent="0.3">
      <c r="A1055">
        <v>1054</v>
      </c>
      <c r="B1055" t="s">
        <v>891</v>
      </c>
      <c r="C1055" t="str">
        <f>HYPERLINK("https://talan.bank.gov.ua/get-user-certificate/y42WYG8uTpWebWJj5O2U","Завантажити сертифікат")</f>
        <v>Завантажити сертифікат</v>
      </c>
    </row>
    <row r="1056" spans="1:3" x14ac:dyDescent="0.3">
      <c r="A1056">
        <v>1055</v>
      </c>
      <c r="B1056" t="s">
        <v>892</v>
      </c>
      <c r="C1056" t="str">
        <f>HYPERLINK("https://talan.bank.gov.ua/get-user-certificate/y42WYxGsmNh5ii3088Mi","Завантажити сертифікат")</f>
        <v>Завантажити сертифікат</v>
      </c>
    </row>
    <row r="1057" spans="1:3" x14ac:dyDescent="0.3">
      <c r="A1057">
        <v>1056</v>
      </c>
      <c r="B1057" t="s">
        <v>893</v>
      </c>
      <c r="C1057" t="str">
        <f>HYPERLINK("https://talan.bank.gov.ua/get-user-certificate/y42WYE4Lm3sD1Af5MSjF","Завантажити сертифікат")</f>
        <v>Завантажити сертифікат</v>
      </c>
    </row>
    <row r="1058" spans="1:3" x14ac:dyDescent="0.3">
      <c r="A1058">
        <v>1057</v>
      </c>
      <c r="B1058" t="s">
        <v>894</v>
      </c>
      <c r="C1058" t="str">
        <f>HYPERLINK("https://talan.bank.gov.ua/get-user-certificate/y42WYaLxz2bpP79Q063l","Завантажити сертифікат")</f>
        <v>Завантажити сертифікат</v>
      </c>
    </row>
    <row r="1059" spans="1:3" x14ac:dyDescent="0.3">
      <c r="A1059">
        <v>1058</v>
      </c>
      <c r="B1059" t="s">
        <v>470</v>
      </c>
      <c r="C1059" t="str">
        <f>HYPERLINK("https://talan.bank.gov.ua/get-user-certificate/y42WY1bW8hlNaAYKcD-6","Завантажити сертифікат")</f>
        <v>Завантажити сертифікат</v>
      </c>
    </row>
    <row r="1060" spans="1:3" x14ac:dyDescent="0.3">
      <c r="A1060">
        <v>1059</v>
      </c>
      <c r="B1060" t="s">
        <v>471</v>
      </c>
      <c r="C1060" t="str">
        <f>HYPERLINK("https://talan.bank.gov.ua/get-user-certificate/y42WY2QhO2MmEUUUJG-L","Завантажити сертифікат")</f>
        <v>Завантажити сертифікат</v>
      </c>
    </row>
    <row r="1061" spans="1:3" x14ac:dyDescent="0.3">
      <c r="A1061">
        <v>1060</v>
      </c>
      <c r="B1061" t="s">
        <v>72</v>
      </c>
      <c r="C1061" t="str">
        <f>HYPERLINK("https://talan.bank.gov.ua/get-user-certificate/y42WYGHnF45mFnhKagOB","Завантажити сертифікат")</f>
        <v>Завантажити сертифікат</v>
      </c>
    </row>
    <row r="1062" spans="1:3" x14ac:dyDescent="0.3">
      <c r="A1062">
        <v>1061</v>
      </c>
      <c r="B1062" t="s">
        <v>441</v>
      </c>
      <c r="C1062" t="str">
        <f>HYPERLINK("https://talan.bank.gov.ua/get-user-certificate/y42WYBZPZytNS8c_mAA-","Завантажити сертифікат")</f>
        <v>Завантажити сертифікат</v>
      </c>
    </row>
    <row r="1063" spans="1:3" x14ac:dyDescent="0.3">
      <c r="A1063">
        <v>1062</v>
      </c>
      <c r="B1063" t="s">
        <v>442</v>
      </c>
      <c r="C1063" t="str">
        <f>HYPERLINK("https://talan.bank.gov.ua/get-user-certificate/y42WYe9KJ2VGCysEHBCd","Завантажити сертифікат")</f>
        <v>Завантажити сертифікат</v>
      </c>
    </row>
    <row r="1064" spans="1:3" x14ac:dyDescent="0.3">
      <c r="A1064">
        <v>1063</v>
      </c>
      <c r="B1064" t="s">
        <v>895</v>
      </c>
      <c r="C1064" t="str">
        <f>HYPERLINK("https://talan.bank.gov.ua/get-user-certificate/y42WYZ7F0hiOyAsCBwCg","Завантажити сертифікат")</f>
        <v>Завантажити сертифікат</v>
      </c>
    </row>
    <row r="1065" spans="1:3" x14ac:dyDescent="0.3">
      <c r="A1065">
        <v>1064</v>
      </c>
      <c r="B1065" t="s">
        <v>51</v>
      </c>
      <c r="C1065" t="str">
        <f>HYPERLINK("https://talan.bank.gov.ua/get-user-certificate/y42WYUOKdAF13lUwYBDI","Завантажити сертифікат")</f>
        <v>Завантажити сертифікат</v>
      </c>
    </row>
    <row r="1066" spans="1:3" x14ac:dyDescent="0.3">
      <c r="A1066">
        <v>1065</v>
      </c>
      <c r="B1066" t="s">
        <v>896</v>
      </c>
      <c r="C1066" t="str">
        <f>HYPERLINK("https://talan.bank.gov.ua/get-user-certificate/y42WYOPgzp-Ek0zGIXvF","Завантажити сертифікат")</f>
        <v>Завантажити сертифікат</v>
      </c>
    </row>
    <row r="1067" spans="1:3" x14ac:dyDescent="0.3">
      <c r="A1067">
        <v>1066</v>
      </c>
      <c r="B1067" t="s">
        <v>897</v>
      </c>
      <c r="C1067" t="str">
        <f>HYPERLINK("https://talan.bank.gov.ua/get-user-certificate/y42WYQGtcvty9aIltGMj","Завантажити сертифікат")</f>
        <v>Завантажити сертифікат</v>
      </c>
    </row>
    <row r="1068" spans="1:3" x14ac:dyDescent="0.3">
      <c r="A1068">
        <v>1067</v>
      </c>
      <c r="B1068" t="s">
        <v>898</v>
      </c>
      <c r="C1068" t="str">
        <f>HYPERLINK("https://talan.bank.gov.ua/get-user-certificate/y42WYPW8v-a0U8fV4DOP","Завантажити сертифікат")</f>
        <v>Завантажити сертифікат</v>
      </c>
    </row>
    <row r="1069" spans="1:3" x14ac:dyDescent="0.3">
      <c r="A1069">
        <v>1068</v>
      </c>
      <c r="B1069" t="s">
        <v>899</v>
      </c>
      <c r="C1069" t="str">
        <f>HYPERLINK("https://talan.bank.gov.ua/get-user-certificate/y42WYF4spo9ew8rtchHN","Завантажити сертифікат")</f>
        <v>Завантажити сертифікат</v>
      </c>
    </row>
    <row r="1070" spans="1:3" x14ac:dyDescent="0.3">
      <c r="A1070">
        <v>1069</v>
      </c>
      <c r="B1070" t="s">
        <v>900</v>
      </c>
      <c r="C1070" t="str">
        <f>HYPERLINK("https://talan.bank.gov.ua/get-user-certificate/y42WY8XWpy1EC0MoiYmK","Завантажити сертифікат")</f>
        <v>Завантажити сертифікат</v>
      </c>
    </row>
    <row r="1071" spans="1:3" x14ac:dyDescent="0.3">
      <c r="A1071">
        <v>1070</v>
      </c>
      <c r="B1071" t="s">
        <v>901</v>
      </c>
      <c r="C1071" t="str">
        <f>HYPERLINK("https://talan.bank.gov.ua/get-user-certificate/y42WYgYOlKFa63LMYKkI","Завантажити сертифікат")</f>
        <v>Завантажити сертифікат</v>
      </c>
    </row>
    <row r="1072" spans="1:3" x14ac:dyDescent="0.3">
      <c r="A1072">
        <v>1071</v>
      </c>
      <c r="B1072" t="s">
        <v>902</v>
      </c>
      <c r="C1072" t="str">
        <f>HYPERLINK("https://talan.bank.gov.ua/get-user-certificate/y42WYO2w2WzqXCgHzG3Z","Завантажити сертифікат")</f>
        <v>Завантажити сертифікат</v>
      </c>
    </row>
    <row r="1073" spans="1:3" x14ac:dyDescent="0.3">
      <c r="A1073">
        <v>1072</v>
      </c>
      <c r="B1073" t="s">
        <v>903</v>
      </c>
      <c r="C1073" t="str">
        <f>HYPERLINK("https://talan.bank.gov.ua/get-user-certificate/y42WY2X29c8CUmSnOWRZ","Завантажити сертифікат")</f>
        <v>Завантажити сертифікат</v>
      </c>
    </row>
    <row r="1074" spans="1:3" x14ac:dyDescent="0.3">
      <c r="A1074">
        <v>1073</v>
      </c>
      <c r="B1074" t="s">
        <v>904</v>
      </c>
      <c r="C1074" t="str">
        <f>HYPERLINK("https://talan.bank.gov.ua/get-user-certificate/y42WYztUR84CCp0Nw670","Завантажити сертифікат")</f>
        <v>Завантажити сертифікат</v>
      </c>
    </row>
    <row r="1075" spans="1:3" x14ac:dyDescent="0.3">
      <c r="A1075">
        <v>1074</v>
      </c>
      <c r="B1075" t="s">
        <v>905</v>
      </c>
      <c r="C1075" t="str">
        <f>HYPERLINK("https://talan.bank.gov.ua/get-user-certificate/y42WYqZOtXhtzlWfWArx","Завантажити сертифікат")</f>
        <v>Завантажити сертифікат</v>
      </c>
    </row>
    <row r="1076" spans="1:3" x14ac:dyDescent="0.3">
      <c r="A1076">
        <v>1075</v>
      </c>
      <c r="B1076" t="s">
        <v>906</v>
      </c>
      <c r="C1076" t="str">
        <f>HYPERLINK("https://talan.bank.gov.ua/get-user-certificate/y42WYKbUsFXy19HbZs1D","Завантажити сертифікат")</f>
        <v>Завантажити сертифікат</v>
      </c>
    </row>
    <row r="1077" spans="1:3" x14ac:dyDescent="0.3">
      <c r="A1077">
        <v>1076</v>
      </c>
      <c r="B1077" t="s">
        <v>668</v>
      </c>
      <c r="C1077" t="str">
        <f>HYPERLINK("https://talan.bank.gov.ua/get-user-certificate/y42WYILUsuSJsd5aFYvz","Завантажити сертифікат")</f>
        <v>Завантажити сертифікат</v>
      </c>
    </row>
    <row r="1078" spans="1:3" x14ac:dyDescent="0.3">
      <c r="A1078">
        <v>1077</v>
      </c>
      <c r="B1078" t="s">
        <v>907</v>
      </c>
      <c r="C1078" t="str">
        <f>HYPERLINK("https://talan.bank.gov.ua/get-user-certificate/y42WYF0V52Z8OPQ0tJIl","Завантажити сертифікат")</f>
        <v>Завантажити сертифікат</v>
      </c>
    </row>
    <row r="1079" spans="1:3" x14ac:dyDescent="0.3">
      <c r="A1079">
        <v>1078</v>
      </c>
      <c r="B1079" t="s">
        <v>668</v>
      </c>
      <c r="C1079" t="str">
        <f>HYPERLINK("https://talan.bank.gov.ua/get-user-certificate/y42WYjMMrFjqTUKt9sXO","Завантажити сертифікат")</f>
        <v>Завантажити сертифікат</v>
      </c>
    </row>
    <row r="1080" spans="1:3" x14ac:dyDescent="0.3">
      <c r="A1080">
        <v>1079</v>
      </c>
      <c r="B1080" t="s">
        <v>908</v>
      </c>
      <c r="C1080" t="str">
        <f>HYPERLINK("https://talan.bank.gov.ua/get-user-certificate/y42WYoUKW3VZtFKnRX0l","Завантажити сертифікат")</f>
        <v>Завантажити сертифікат</v>
      </c>
    </row>
    <row r="1081" spans="1:3" x14ac:dyDescent="0.3">
      <c r="A1081">
        <v>1080</v>
      </c>
      <c r="B1081" t="s">
        <v>506</v>
      </c>
      <c r="C1081" t="str">
        <f>HYPERLINK("https://talan.bank.gov.ua/get-user-certificate/y42WYnuNmX7XeD6y4CC8","Завантажити сертифікат")</f>
        <v>Завантажити сертифікат</v>
      </c>
    </row>
    <row r="1082" spans="1:3" x14ac:dyDescent="0.3">
      <c r="A1082">
        <v>1081</v>
      </c>
      <c r="B1082" t="s">
        <v>669</v>
      </c>
      <c r="C1082" t="str">
        <f>HYPERLINK("https://talan.bank.gov.ua/get-user-certificate/y42WYnmW46Pz-nZE--eN","Завантажити сертифікат")</f>
        <v>Завантажити сертифікат</v>
      </c>
    </row>
    <row r="1083" spans="1:3" x14ac:dyDescent="0.3">
      <c r="A1083">
        <v>1082</v>
      </c>
      <c r="B1083" t="s">
        <v>909</v>
      </c>
      <c r="C1083" t="str">
        <f>HYPERLINK("https://talan.bank.gov.ua/get-user-certificate/y42WYnppl9t7V3ZxAm9M","Завантажити сертифікат")</f>
        <v>Завантажити сертифікат</v>
      </c>
    </row>
    <row r="1084" spans="1:3" x14ac:dyDescent="0.3">
      <c r="A1084">
        <v>1083</v>
      </c>
      <c r="B1084" t="s">
        <v>910</v>
      </c>
      <c r="C1084" t="str">
        <f>HYPERLINK("https://talan.bank.gov.ua/get-user-certificate/y42WYL4OsVyryw1sCwck","Завантажити сертифікат")</f>
        <v>Завантажити сертифікат</v>
      </c>
    </row>
    <row r="1085" spans="1:3" x14ac:dyDescent="0.3">
      <c r="A1085">
        <v>1084</v>
      </c>
      <c r="B1085" t="s">
        <v>725</v>
      </c>
      <c r="C1085" t="str">
        <f>HYPERLINK("https://talan.bank.gov.ua/get-user-certificate/y42WYY94zRWSr6ZmeOvF","Завантажити сертифікат")</f>
        <v>Завантажити сертифікат</v>
      </c>
    </row>
    <row r="1086" spans="1:3" x14ac:dyDescent="0.3">
      <c r="A1086">
        <v>1085</v>
      </c>
      <c r="B1086" t="s">
        <v>725</v>
      </c>
      <c r="C1086" t="str">
        <f>HYPERLINK("https://talan.bank.gov.ua/get-user-certificate/y42WY0adrR-4StxtVOhI","Завантажити сертифікат")</f>
        <v>Завантажити сертифікат</v>
      </c>
    </row>
    <row r="1087" spans="1:3" x14ac:dyDescent="0.3">
      <c r="A1087">
        <v>1086</v>
      </c>
      <c r="B1087" t="s">
        <v>911</v>
      </c>
      <c r="C1087" t="str">
        <f>HYPERLINK("https://talan.bank.gov.ua/get-user-certificate/y42WYc4jXXb4fLcCTjxl","Завантажити сертифікат")</f>
        <v>Завантажити сертифікат</v>
      </c>
    </row>
    <row r="1088" spans="1:3" x14ac:dyDescent="0.3">
      <c r="A1088">
        <v>1087</v>
      </c>
      <c r="B1088" t="s">
        <v>677</v>
      </c>
      <c r="C1088" t="str">
        <f>HYPERLINK("https://talan.bank.gov.ua/get-user-certificate/y42WYVj2GX5UnWRgLDF-","Завантажити сертифікат")</f>
        <v>Завантажити сертифікат</v>
      </c>
    </row>
    <row r="1089" spans="1:3" x14ac:dyDescent="0.3">
      <c r="A1089">
        <v>1088</v>
      </c>
      <c r="B1089" t="s">
        <v>19</v>
      </c>
      <c r="C1089" t="str">
        <f>HYPERLINK("https://talan.bank.gov.ua/get-user-certificate/y42WYd9KkT1wC1gY3qgr","Завантажити сертифікат")</f>
        <v>Завантажити сертифікат</v>
      </c>
    </row>
    <row r="1090" spans="1:3" x14ac:dyDescent="0.3">
      <c r="A1090">
        <v>1089</v>
      </c>
      <c r="B1090" t="s">
        <v>912</v>
      </c>
      <c r="C1090" t="str">
        <f>HYPERLINK("https://talan.bank.gov.ua/get-user-certificate/y42WYGLNZwMg1XNvqiJ6","Завантажити сертифікат")</f>
        <v>Завантажити сертифікат</v>
      </c>
    </row>
    <row r="1091" spans="1:3" x14ac:dyDescent="0.3">
      <c r="A1091">
        <v>1090</v>
      </c>
      <c r="B1091" t="s">
        <v>584</v>
      </c>
      <c r="C1091" t="str">
        <f>HYPERLINK("https://talan.bank.gov.ua/get-user-certificate/y42WYV87yCI0oIZs6w_0","Завантажити сертифікат")</f>
        <v>Завантажити сертифікат</v>
      </c>
    </row>
    <row r="1092" spans="1:3" x14ac:dyDescent="0.3">
      <c r="A1092">
        <v>1091</v>
      </c>
      <c r="B1092" t="s">
        <v>913</v>
      </c>
      <c r="C1092" t="str">
        <f>HYPERLINK("https://talan.bank.gov.ua/get-user-certificate/y42WYtkZ16VbETMaBoBS","Завантажити сертифікат")</f>
        <v>Завантажити сертифікат</v>
      </c>
    </row>
    <row r="1093" spans="1:3" x14ac:dyDescent="0.3">
      <c r="A1093">
        <v>1092</v>
      </c>
      <c r="B1093" t="s">
        <v>914</v>
      </c>
      <c r="C1093" t="str">
        <f>HYPERLINK("https://talan.bank.gov.ua/get-user-certificate/y42WY4Olzda-IpcnErWq","Завантажити сертифікат")</f>
        <v>Завантажити сертифікат</v>
      </c>
    </row>
    <row r="1094" spans="1:3" x14ac:dyDescent="0.3">
      <c r="A1094">
        <v>1093</v>
      </c>
      <c r="B1094" t="s">
        <v>915</v>
      </c>
      <c r="C1094" t="str">
        <f>HYPERLINK("https://talan.bank.gov.ua/get-user-certificate/y42WY-3PnqUCmhYGArFi","Завантажити сертифікат")</f>
        <v>Завантажити сертифікат</v>
      </c>
    </row>
    <row r="1095" spans="1:3" x14ac:dyDescent="0.3">
      <c r="A1095">
        <v>1094</v>
      </c>
      <c r="B1095" t="s">
        <v>863</v>
      </c>
      <c r="C1095" t="str">
        <f>HYPERLINK("https://talan.bank.gov.ua/get-user-certificate/y42WYRlLgudVHCF-wPkg","Завантажити сертифікат")</f>
        <v>Завантажити сертифікат</v>
      </c>
    </row>
    <row r="1096" spans="1:3" x14ac:dyDescent="0.3">
      <c r="A1096">
        <v>1095</v>
      </c>
      <c r="B1096" t="s">
        <v>93</v>
      </c>
      <c r="C1096" t="str">
        <f>HYPERLINK("https://talan.bank.gov.ua/get-user-certificate/y42WYeHijMFteDBy4FwJ","Завантажити сертифікат")</f>
        <v>Завантажити сертифікат</v>
      </c>
    </row>
    <row r="1097" spans="1:3" x14ac:dyDescent="0.3">
      <c r="A1097">
        <v>1096</v>
      </c>
      <c r="B1097" t="s">
        <v>525</v>
      </c>
      <c r="C1097" t="str">
        <f>HYPERLINK("https://talan.bank.gov.ua/get-user-certificate/y42WYkYeleKu1NIZ9fjI","Завантажити сертифікат")</f>
        <v>Завантажити сертифікат</v>
      </c>
    </row>
    <row r="1098" spans="1:3" x14ac:dyDescent="0.3">
      <c r="A1098">
        <v>1097</v>
      </c>
      <c r="B1098" t="s">
        <v>916</v>
      </c>
      <c r="C1098" t="str">
        <f>HYPERLINK("https://talan.bank.gov.ua/get-user-certificate/y42WY3-Zd76R_H7no4zo","Завантажити сертифікат")</f>
        <v>Завантажити сертифікат</v>
      </c>
    </row>
    <row r="1099" spans="1:3" x14ac:dyDescent="0.3">
      <c r="A1099">
        <v>1098</v>
      </c>
      <c r="B1099" t="s">
        <v>584</v>
      </c>
      <c r="C1099" t="str">
        <f>HYPERLINK("https://talan.bank.gov.ua/get-user-certificate/y42WYvHU-AT_a1TXod6Z","Завантажити сертифікат")</f>
        <v>Завантажити сертифікат</v>
      </c>
    </row>
    <row r="1100" spans="1:3" x14ac:dyDescent="0.3">
      <c r="A1100">
        <v>1099</v>
      </c>
      <c r="B1100" t="s">
        <v>917</v>
      </c>
      <c r="C1100" t="str">
        <f>HYPERLINK("https://talan.bank.gov.ua/get-user-certificate/y42WY2fQYwXuFcOnWtOP","Завантажити сертифікат")</f>
        <v>Завантажити сертифікат</v>
      </c>
    </row>
    <row r="1101" spans="1:3" x14ac:dyDescent="0.3">
      <c r="A1101">
        <v>1100</v>
      </c>
      <c r="B1101" t="s">
        <v>918</v>
      </c>
      <c r="C1101" t="str">
        <f>HYPERLINK("https://talan.bank.gov.ua/get-user-certificate/y42WYGhaiK859ohsVyVL","Завантажити сертифікат")</f>
        <v>Завантажити сертифікат</v>
      </c>
    </row>
    <row r="1102" spans="1:3" x14ac:dyDescent="0.3">
      <c r="A1102">
        <v>1101</v>
      </c>
      <c r="B1102" t="s">
        <v>919</v>
      </c>
      <c r="C1102" t="str">
        <f>HYPERLINK("https://talan.bank.gov.ua/get-user-certificate/y42WYLXoaawu_lHii16d","Завантажити сертифікат")</f>
        <v>Завантажити сертифікат</v>
      </c>
    </row>
    <row r="1103" spans="1:3" x14ac:dyDescent="0.3">
      <c r="A1103">
        <v>1102</v>
      </c>
      <c r="B1103" t="s">
        <v>920</v>
      </c>
      <c r="C1103" t="str">
        <f>HYPERLINK("https://talan.bank.gov.ua/get-user-certificate/y42WYjomM_ucXDS1mi6t","Завантажити сертифікат")</f>
        <v>Завантажити сертифікат</v>
      </c>
    </row>
    <row r="1104" spans="1:3" x14ac:dyDescent="0.3">
      <c r="A1104">
        <v>1103</v>
      </c>
      <c r="B1104" t="s">
        <v>725</v>
      </c>
      <c r="C1104" t="str">
        <f>HYPERLINK("https://talan.bank.gov.ua/get-user-certificate/y42WYAPaxYLXw0ZyarWz","Завантажити сертифікат")</f>
        <v>Завантажити сертифікат</v>
      </c>
    </row>
    <row r="1105" spans="1:3" x14ac:dyDescent="0.3">
      <c r="A1105">
        <v>1104</v>
      </c>
      <c r="B1105" t="s">
        <v>921</v>
      </c>
      <c r="C1105" t="str">
        <f>HYPERLINK("https://talan.bank.gov.ua/get-user-certificate/y42WYq5ORpCQduK80vlr","Завантажити сертифікат")</f>
        <v>Завантажити сертифікат</v>
      </c>
    </row>
    <row r="1106" spans="1:3" x14ac:dyDescent="0.3">
      <c r="A1106">
        <v>1105</v>
      </c>
      <c r="B1106" t="s">
        <v>620</v>
      </c>
      <c r="C1106" t="str">
        <f>HYPERLINK("https://talan.bank.gov.ua/get-user-certificate/y42WYHsuyooVgJYfbzlx","Завантажити сертифікат")</f>
        <v>Завантажити сертифікат</v>
      </c>
    </row>
    <row r="1107" spans="1:3" x14ac:dyDescent="0.3">
      <c r="A1107">
        <v>1106</v>
      </c>
      <c r="B1107" t="s">
        <v>922</v>
      </c>
      <c r="C1107" t="str">
        <f>HYPERLINK("https://talan.bank.gov.ua/get-user-certificate/p0HvT4-ezj67qbc174xY","Завантажити сертифікат")</f>
        <v>Завантажити сертифікат</v>
      </c>
    </row>
    <row r="1108" spans="1:3" x14ac:dyDescent="0.3">
      <c r="A1108">
        <v>1107</v>
      </c>
      <c r="B1108" t="s">
        <v>923</v>
      </c>
      <c r="C1108" t="str">
        <f>HYPERLINK("https://talan.bank.gov.ua/get-user-certificate/p0HvTL_3z2APszv9mR6m","Завантажити сертифікат")</f>
        <v>Завантажити сертифікат</v>
      </c>
    </row>
    <row r="1109" spans="1:3" x14ac:dyDescent="0.3">
      <c r="A1109">
        <v>1108</v>
      </c>
      <c r="B1109" t="s">
        <v>924</v>
      </c>
      <c r="C1109" t="str">
        <f>HYPERLINK("https://talan.bank.gov.ua/get-user-certificate/p0HvT4ZDcZhm3nu-_idj","Завантажити сертифікат")</f>
        <v>Завантажити сертифікат</v>
      </c>
    </row>
    <row r="1110" spans="1:3" x14ac:dyDescent="0.3">
      <c r="A1110">
        <v>1109</v>
      </c>
      <c r="B1110" t="s">
        <v>925</v>
      </c>
      <c r="C1110" t="str">
        <f>HYPERLINK("https://talan.bank.gov.ua/get-user-certificate/CwZ_zYqBtGjlZPwUW487","Завантажити сертифікат")</f>
        <v>Завантажити сертифікат</v>
      </c>
    </row>
    <row r="1111" spans="1:3" x14ac:dyDescent="0.3">
      <c r="A1111">
        <v>1110</v>
      </c>
      <c r="B1111" t="s">
        <v>926</v>
      </c>
      <c r="C1111" t="str">
        <f>HYPERLINK("https://talan.bank.gov.ua/get-user-certificate/CwZ_zQtf341JSK8Y_dJT","Завантажити сертифікат")</f>
        <v>Завантажити сертифікат</v>
      </c>
    </row>
    <row r="1112" spans="1:3" x14ac:dyDescent="0.3">
      <c r="A1112">
        <v>1111</v>
      </c>
      <c r="B1112" t="s">
        <v>927</v>
      </c>
      <c r="C1112" t="str">
        <f>HYPERLINK("https://talan.bank.gov.ua/get-user-certificate/0taTQmkRraV0QsijnMHa","Завантажити сертифікат")</f>
        <v>Завантажити сертифікат</v>
      </c>
    </row>
    <row r="1113" spans="1:3" x14ac:dyDescent="0.3">
      <c r="A1113">
        <v>1112</v>
      </c>
      <c r="B1113" t="s">
        <v>928</v>
      </c>
      <c r="C1113" t="str">
        <f>HYPERLINK("https://talan.bank.gov.ua/get-user-certificate/OoKzhsRmX_7uHyEoPudJ","Завантажити сертифікат")</f>
        <v>Завантажити сертифікат</v>
      </c>
    </row>
    <row r="1114" spans="1:3" x14ac:dyDescent="0.3">
      <c r="A1114">
        <v>1113</v>
      </c>
      <c r="B1114" t="s">
        <v>929</v>
      </c>
      <c r="C1114" t="str">
        <f>HYPERLINK("https://talan.bank.gov.ua/get-user-certificate/SNeTjuv8SsUpnbnmqGov","Завантажити сертифікат")</f>
        <v>Завантажити сертифікат</v>
      </c>
    </row>
    <row r="1115" spans="1:3" x14ac:dyDescent="0.3">
      <c r="A1115">
        <v>1114</v>
      </c>
      <c r="B1115" t="s">
        <v>930</v>
      </c>
      <c r="C1115" t="str">
        <f>HYPERLINK("https://talan.bank.gov.ua/get-user-certificate/HRTfFwwPmh97eQHixVZ7","Завантажити сертифікат")</f>
        <v>Завантажити сертифікат</v>
      </c>
    </row>
    <row r="1116" spans="1:3" x14ac:dyDescent="0.3">
      <c r="A1116">
        <v>1115</v>
      </c>
      <c r="B1116" t="s">
        <v>931</v>
      </c>
      <c r="C1116" t="str">
        <f>HYPERLINK("https://talan.bank.gov.ua/get-user-certificate/_VLCpe6F7prtUKqUCM6l","Завантажити сертифікат")</f>
        <v>Завантажити сертифікат</v>
      </c>
    </row>
    <row r="1117" spans="1:3" x14ac:dyDescent="0.3">
      <c r="A1117">
        <v>1116</v>
      </c>
      <c r="B1117" t="s">
        <v>932</v>
      </c>
      <c r="C1117" t="str">
        <f>HYPERLINK("https://talan.bank.gov.ua/get-user-certificate/ZRI_cKNgwWf5p7QKrKiC","Завантажити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 display="Завантажити сертифікат"/>
    <hyperlink ref="C721" r:id="rId720" tooltip="Завантажити сертифікат" display="Завантажити сертифікат"/>
    <hyperlink ref="C722" r:id="rId721" tooltip="Завантажити сертифікат" display="Завантажити сертифікат"/>
    <hyperlink ref="C723" r:id="rId722" tooltip="Завантажити сертифікат" display="Завантажити сертифікат"/>
    <hyperlink ref="C724" r:id="rId723" tooltip="Завантажити сертифікат" display="Завантажити сертифікат"/>
    <hyperlink ref="C725" r:id="rId724" tooltip="Завантажити сертифікат" display="Завантажити сертифікат"/>
    <hyperlink ref="C726" r:id="rId725" tooltip="Завантажити сертифікат" display="Завантажити сертифікат"/>
    <hyperlink ref="C727" r:id="rId726" tooltip="Завантажити сертифікат" display="Завантажити сертифікат"/>
    <hyperlink ref="C728" r:id="rId727" tooltip="Завантажити сертифікат" display="Завантажити сертифікат"/>
    <hyperlink ref="C729" r:id="rId728" tooltip="Завантажити сертифікат" display="Завантажити сертифікат"/>
    <hyperlink ref="C730" r:id="rId729" tooltip="Завантажити сертифікат" display="Завантажити сертифікат"/>
    <hyperlink ref="C731" r:id="rId730" tooltip="Завантажити сертифікат" display="Завантажити сертифікат"/>
    <hyperlink ref="C732" r:id="rId731" tooltip="Завантажити сертифікат" display="Завантажити сертифікат"/>
    <hyperlink ref="C733" r:id="rId732" tooltip="Завантажити сертифікат" display="Завантажити сертифікат"/>
    <hyperlink ref="C734" r:id="rId733" tooltip="Завантажити сертифікат" display="Завантажити сертифікат"/>
    <hyperlink ref="C735" r:id="rId734" tooltip="Завантажити сертифікат" display="Завантажити сертифікат"/>
    <hyperlink ref="C736" r:id="rId735" tooltip="Завантажити сертифікат" display="Завантажити сертифікат"/>
    <hyperlink ref="C737" r:id="rId736" tooltip="Завантажити сертифікат" display="Завантажити сертифікат"/>
    <hyperlink ref="C738" r:id="rId737" tooltip="Завантажити сертифікат" display="Завантажити сертифікат"/>
    <hyperlink ref="C739" r:id="rId738" tooltip="Завантажити сертифікат" display="Завантажити сертифікат"/>
    <hyperlink ref="C740" r:id="rId739" tooltip="Завантажити сертифікат" display="Завантажити сертифікат"/>
    <hyperlink ref="C741" r:id="rId740" tooltip="Завантажити сертифікат" display="Завантажити сертифікат"/>
    <hyperlink ref="C742" r:id="rId741" tooltip="Завантажити сертифікат" display="Завантажити сертифікат"/>
    <hyperlink ref="C743" r:id="rId742" tooltip="Завантажити сертифікат" display="Завантажити сертифікат"/>
    <hyperlink ref="C744" r:id="rId743" tooltip="Завантажити сертифікат" display="Завантажити сертифікат"/>
    <hyperlink ref="C745" r:id="rId744" tooltip="Завантажити сертифікат" display="Завантажити сертифікат"/>
    <hyperlink ref="C746" r:id="rId745" tooltip="Завантажити сертифікат" display="Завантажити сертифікат"/>
    <hyperlink ref="C747" r:id="rId746" tooltip="Завантажити сертифікат" display="Завантажити сертифікат"/>
    <hyperlink ref="C748" r:id="rId747" tooltip="Завантажити сертифікат" display="Завантажити сертифікат"/>
    <hyperlink ref="C749" r:id="rId748" tooltip="Завантажити сертифікат" display="Завантажити сертифікат"/>
    <hyperlink ref="C750" r:id="rId749" tooltip="Завантажити сертифікат" display="Завантажити сертифікат"/>
    <hyperlink ref="C751" r:id="rId750" tooltip="Завантажити сертифікат" display="Завантажити сертифікат"/>
    <hyperlink ref="C752" r:id="rId751" tooltip="Завантажити сертифікат" display="Завантажити сертифікат"/>
    <hyperlink ref="C753" r:id="rId752" tooltip="Завантажити сертифікат" display="Завантажити сертифікат"/>
    <hyperlink ref="C754" r:id="rId753" tooltip="Завантажити сертифікат" display="Завантажити сертифікат"/>
    <hyperlink ref="C755" r:id="rId754" tooltip="Завантажити сертифікат" display="Завантажити сертифікат"/>
    <hyperlink ref="C756" r:id="rId755" tooltip="Завантажити сертифікат" display="Завантажити сертифікат"/>
    <hyperlink ref="C757" r:id="rId756" tooltip="Завантажити сертифікат" display="Завантажити сертифікат"/>
    <hyperlink ref="C758" r:id="rId757" tooltip="Завантажити сертифікат" display="Завантажити сертифікат"/>
    <hyperlink ref="C759" r:id="rId758" tooltip="Завантажити сертифікат" display="Завантажити сертифікат"/>
    <hyperlink ref="C760" r:id="rId759" tooltip="Завантажити сертифікат" display="Завантажити сертифікат"/>
    <hyperlink ref="C761" r:id="rId760" tooltip="Завантажити сертифікат" display="Завантажити сертифікат"/>
    <hyperlink ref="C762" r:id="rId761" tooltip="Завантажити сертифікат" display="Завантажити сертифікат"/>
    <hyperlink ref="C763" r:id="rId762" tooltip="Завантажити сертифікат" display="Завантажити сертифікат"/>
    <hyperlink ref="C764" r:id="rId763" tooltip="Завантажити сертифікат" display="Завантажити сертифікат"/>
    <hyperlink ref="C765" r:id="rId764" tooltip="Завантажити сертифікат" display="Завантажити сертифікат"/>
    <hyperlink ref="C766" r:id="rId765" tooltip="Завантажити сертифікат" display="Завантажити сертифікат"/>
    <hyperlink ref="C767" r:id="rId766" tooltip="Завантажити сертифікат" display="Завантажити сертифікат"/>
    <hyperlink ref="C768" r:id="rId767" tooltip="Завантажити сертифікат" display="Завантажити сертифікат"/>
    <hyperlink ref="C769" r:id="rId768" tooltip="Завантажити сертифікат" display="Завантажити сертифікат"/>
    <hyperlink ref="C770" r:id="rId769" tooltip="Завантажити сертифікат" display="Завантажити сертифікат"/>
    <hyperlink ref="C771" r:id="rId770" tooltip="Завантажити сертифікат" display="Завантажити сертифікат"/>
    <hyperlink ref="C772" r:id="rId771" tooltip="Завантажити сертифікат" display="Завантажити сертифікат"/>
    <hyperlink ref="C773" r:id="rId772" tooltip="Завантажити сертифікат" display="Завантажити сертифікат"/>
    <hyperlink ref="C774" r:id="rId773" tooltip="Завантажити сертифікат" display="Завантажити сертифікат"/>
    <hyperlink ref="C775" r:id="rId774" tooltip="Завантажити сертифікат" display="Завантажити сертифікат"/>
    <hyperlink ref="C776" r:id="rId775" tooltip="Завантажити сертифікат" display="Завантажити сертифікат"/>
    <hyperlink ref="C777" r:id="rId776" tooltip="Завантажити сертифікат" display="Завантажити сертифікат"/>
    <hyperlink ref="C778" r:id="rId777" tooltip="Завантажити сертифікат" display="Завантажити сертифікат"/>
    <hyperlink ref="C779" r:id="rId778" tooltip="Завантажити сертифікат" display="Завантажити сертифікат"/>
    <hyperlink ref="C780" r:id="rId779" tooltip="Завантажити сертифікат" display="Завантажити сертифікат"/>
    <hyperlink ref="C781" r:id="rId780" tooltip="Завантажити сертифікат" display="Завантажити сертифікат"/>
    <hyperlink ref="C782" r:id="rId781" tooltip="Завантажити сертифікат" display="Завантажити сертифікат"/>
    <hyperlink ref="C783" r:id="rId782" tooltip="Завантажити сертифікат" display="Завантажити сертифікат"/>
    <hyperlink ref="C784" r:id="rId783" tooltip="Завантажити сертифікат" display="Завантажити сертифікат"/>
    <hyperlink ref="C785" r:id="rId784" tooltip="Завантажити сертифікат" display="Завантажити сертифікат"/>
    <hyperlink ref="C786" r:id="rId785" tooltip="Завантажити сертифікат" display="Завантажити сертифікат"/>
    <hyperlink ref="C787" r:id="rId786" tooltip="Завантажити сертифікат" display="Завантажити сертифікат"/>
    <hyperlink ref="C788" r:id="rId787" tooltip="Завантажити сертифікат" display="Завантажити сертифікат"/>
    <hyperlink ref="C789" r:id="rId788" tooltip="Завантажити сертифікат" display="Завантажити сертифікат"/>
    <hyperlink ref="C790" r:id="rId789" tooltip="Завантажити сертифікат" display="Завантажити сертифікат"/>
    <hyperlink ref="C791" r:id="rId790" tooltip="Завантажити сертифікат" display="Завантажити сертифікат"/>
    <hyperlink ref="C792" r:id="rId791" tooltip="Завантажити сертифікат" display="Завантажити сертифікат"/>
    <hyperlink ref="C793" r:id="rId792" tooltip="Завантажити сертифікат" display="Завантажити сертифікат"/>
    <hyperlink ref="C794" r:id="rId793" tooltip="Завантажити сертифікат" display="Завантажити сертифікат"/>
    <hyperlink ref="C795" r:id="rId794" tooltip="Завантажити сертифікат" display="Завантажити сертифікат"/>
    <hyperlink ref="C796" r:id="rId795" tooltip="Завантажити сертифікат" display="Завантажити сертифікат"/>
    <hyperlink ref="C797" r:id="rId796" tooltip="Завантажити сертифікат" display="Завантажити сертифікат"/>
    <hyperlink ref="C798" r:id="rId797" tooltip="Завантажити сертифікат" display="Завантажити сертифікат"/>
    <hyperlink ref="C799" r:id="rId798" tooltip="Завантажити сертифікат" display="Завантажити сертифікат"/>
    <hyperlink ref="C800" r:id="rId799" tooltip="Завантажити сертифікат" display="Завантажити сертифікат"/>
    <hyperlink ref="C801" r:id="rId800" tooltip="Завантажити сертифікат" display="Завантажити сертифікат"/>
    <hyperlink ref="C802" r:id="rId801" tooltip="Завантажити сертифікат" display="Завантажити сертифікат"/>
    <hyperlink ref="C803" r:id="rId802" tooltip="Завантажити сертифікат" display="Завантажити сертифікат"/>
    <hyperlink ref="C804" r:id="rId803" tooltip="Завантажити сертифікат" display="Завантажити сертифікат"/>
    <hyperlink ref="C805" r:id="rId804" tooltip="Завантажити сертифікат" display="Завантажити сертифікат"/>
    <hyperlink ref="C806" r:id="rId805" tooltip="Завантажити сертифікат" display="Завантажити сертифікат"/>
    <hyperlink ref="C807" r:id="rId806" tooltip="Завантажити сертифікат" display="Завантажити сертифікат"/>
    <hyperlink ref="C808" r:id="rId807" tooltip="Завантажити сертифікат" display="Завантажити сертифікат"/>
    <hyperlink ref="C809" r:id="rId808" tooltip="Завантажити сертифікат" display="Завантажити сертифікат"/>
    <hyperlink ref="C810" r:id="rId809" tooltip="Завантажити сертифікат" display="Завантажити сертифікат"/>
    <hyperlink ref="C811" r:id="rId810" tooltip="Завантажити сертифікат" display="Завантажити сертифікат"/>
    <hyperlink ref="C812" r:id="rId811" tooltip="Завантажити сертифікат" display="Завантажити сертифікат"/>
    <hyperlink ref="C813" r:id="rId812" tooltip="Завантажити сертифікат" display="Завантажити сертифікат"/>
    <hyperlink ref="C814" r:id="rId813" tooltip="Завантажити сертифікат" display="Завантажити сертифікат"/>
    <hyperlink ref="C815" r:id="rId814" tooltip="Завантажити сертифікат" display="Завантажити сертифікат"/>
    <hyperlink ref="C816" r:id="rId815" tooltip="Завантажити сертифікат" display="Завантажити сертифікат"/>
    <hyperlink ref="C817" r:id="rId816" tooltip="Завантажити сертифікат" display="Завантажити сертифікат"/>
    <hyperlink ref="C818" r:id="rId817" tooltip="Завантажити сертифікат" display="Завантажити сертифікат"/>
    <hyperlink ref="C819" r:id="rId818" tooltip="Завантажити сертифікат" display="Завантажити сертифікат"/>
    <hyperlink ref="C820" r:id="rId819" tooltip="Завантажити сертифікат" display="Завантажити сертифікат"/>
    <hyperlink ref="C821" r:id="rId820" tooltip="Завантажити сертифікат" display="Завантажити сертифікат"/>
    <hyperlink ref="C822" r:id="rId821" tooltip="Завантажити сертифікат" display="Завантажити сертифікат"/>
    <hyperlink ref="C823" r:id="rId822" tooltip="Завантажити сертифікат" display="Завантажити сертифікат"/>
    <hyperlink ref="C824" r:id="rId823" tooltip="Завантажити сертифікат" display="Завантажити сертифікат"/>
    <hyperlink ref="C825" r:id="rId824" tooltip="Завантажити сертифікат" display="Завантажити сертифікат"/>
    <hyperlink ref="C826" r:id="rId825" tooltip="Завантажити сертифікат" display="Завантажити сертифікат"/>
    <hyperlink ref="C827" r:id="rId826" tooltip="Завантажити сертифікат" display="Завантажити сертифікат"/>
    <hyperlink ref="C828" r:id="rId827" tooltip="Завантажити сертифікат" display="Завантажити сертифікат"/>
    <hyperlink ref="C829" r:id="rId828" tooltip="Завантажити сертифікат" display="Завантажити сертифікат"/>
    <hyperlink ref="C830" r:id="rId829" tooltip="Завантажити сертифікат" display="Завантажити сертифікат"/>
    <hyperlink ref="C831" r:id="rId830" tooltip="Завантажити сертифікат" display="Завантажити сертифікат"/>
    <hyperlink ref="C832" r:id="rId831" tooltip="Завантажити сертифікат" display="Завантажити сертифікат"/>
    <hyperlink ref="C833" r:id="rId832" tooltip="Завантажити сертифікат" display="Завантажити сертифікат"/>
    <hyperlink ref="C834" r:id="rId833" tooltip="Завантажити сертифікат" display="Завантажити сертифікат"/>
    <hyperlink ref="C835" r:id="rId834" tooltip="Завантажити сертифікат" display="Завантажити сертифікат"/>
    <hyperlink ref="C836" r:id="rId835" tooltip="Завантажити сертифікат" display="Завантажити сертифікат"/>
    <hyperlink ref="C837" r:id="rId836" tooltip="Завантажити сертифікат" display="Завантажити сертифікат"/>
    <hyperlink ref="C838" r:id="rId837" tooltip="Завантажити сертифікат" display="Завантажити сертифікат"/>
    <hyperlink ref="C839" r:id="rId838" tooltip="Завантажити сертифікат" display="Завантажити сертифікат"/>
    <hyperlink ref="C840" r:id="rId839" tooltip="Завантажити сертифікат" display="Завантажити сертифікат"/>
    <hyperlink ref="C841" r:id="rId840" tooltip="Завантажити сертифікат" display="Завантажити сертифікат"/>
    <hyperlink ref="C842" r:id="rId841" tooltip="Завантажити сертифікат" display="Завантажити сертифікат"/>
    <hyperlink ref="C843" r:id="rId842" tooltip="Завантажити сертифікат" display="Завантажити сертифікат"/>
    <hyperlink ref="C844" r:id="rId843" tooltip="Завантажити сертифікат" display="Завантажити сертифікат"/>
    <hyperlink ref="C845" r:id="rId844" tooltip="Завантажити сертифікат" display="Завантажити сертифікат"/>
    <hyperlink ref="C846" r:id="rId845" tooltip="Завантажити сертифікат" display="Завантажити сертифікат"/>
    <hyperlink ref="C847" r:id="rId846" tooltip="Завантажити сертифікат" display="Завантажити сертифікат"/>
    <hyperlink ref="C848" r:id="rId847" tooltip="Завантажити сертифікат" display="Завантажити сертифікат"/>
    <hyperlink ref="C849" r:id="rId848" tooltip="Завантажити сертифікат" display="Завантажити сертифікат"/>
    <hyperlink ref="C850" r:id="rId849" tooltip="Завантажити сертифікат" display="Завантажити сертифікат"/>
    <hyperlink ref="C851" r:id="rId850" tooltip="Завантажити сертифікат" display="Завантажити сертифікат"/>
    <hyperlink ref="C852" r:id="rId851" tooltip="Завантажити сертифікат" display="Завантажити сертифікат"/>
    <hyperlink ref="C853" r:id="rId852" tooltip="Завантажити сертифікат" display="Завантажити сертифікат"/>
    <hyperlink ref="C854" r:id="rId853" tooltip="Завантажити сертифікат" display="Завантажити сертифікат"/>
    <hyperlink ref="C855" r:id="rId854" tooltip="Завантажити сертифікат" display="Завантажити сертифікат"/>
    <hyperlink ref="C856" r:id="rId855" tooltip="Завантажити сертифікат" display="Завантажити сертифікат"/>
    <hyperlink ref="C857" r:id="rId856" tooltip="Завантажити сертифікат" display="Завантажити сертифікат"/>
    <hyperlink ref="C858" r:id="rId857" tooltip="Завантажити сертифікат" display="Завантажити сертифікат"/>
    <hyperlink ref="C859" r:id="rId858" tooltip="Завантажити сертифікат" display="Завантажити сертифікат"/>
    <hyperlink ref="C860" r:id="rId859" tooltip="Завантажити сертифікат" display="Завантажити сертифікат"/>
    <hyperlink ref="C861" r:id="rId860" tooltip="Завантажити сертифікат" display="Завантажити сертифікат"/>
    <hyperlink ref="C862" r:id="rId861" tooltip="Завантажити сертифікат" display="Завантажити сертифікат"/>
    <hyperlink ref="C863" r:id="rId862" tooltip="Завантажити сертифікат" display="Завантажити сертифікат"/>
    <hyperlink ref="C864" r:id="rId863" tooltip="Завантажити сертифікат" display="Завантажити сертифікат"/>
    <hyperlink ref="C865" r:id="rId864" tooltip="Завантажити сертифікат" display="Завантажити сертифікат"/>
    <hyperlink ref="C866" r:id="rId865" tooltip="Завантажити сертифікат" display="Завантажити сертифікат"/>
    <hyperlink ref="C867" r:id="rId866" tooltip="Завантажити сертифікат" display="Завантажити сертифікат"/>
    <hyperlink ref="C868" r:id="rId867" tooltip="Завантажити сертифікат" display="Завантажити сертифікат"/>
    <hyperlink ref="C869" r:id="rId868" tooltip="Завантажити сертифікат" display="Завантажити сертифікат"/>
    <hyperlink ref="C870" r:id="rId869" tooltip="Завантажити сертифікат" display="Завантажити сертифікат"/>
    <hyperlink ref="C871" r:id="rId870" tooltip="Завантажити сертифікат" display="Завантажити сертифікат"/>
    <hyperlink ref="C872" r:id="rId871" tooltip="Завантажити сертифікат" display="Завантажити сертифікат"/>
    <hyperlink ref="C873" r:id="rId872" tooltip="Завантажити сертифікат" display="Завантажити сертифікат"/>
    <hyperlink ref="C874" r:id="rId873" tooltip="Завантажити сертифікат" display="Завантажити сертифікат"/>
    <hyperlink ref="C875" r:id="rId874" tooltip="Завантажити сертифікат" display="Завантажити сертифікат"/>
    <hyperlink ref="C876" r:id="rId875" tooltip="Завантажити сертифікат" display="Завантажити сертифікат"/>
    <hyperlink ref="C877" r:id="rId876" tooltip="Завантажити сертифікат" display="Завантажити сертифікат"/>
    <hyperlink ref="C878" r:id="rId877" tooltip="Завантажити сертифікат" display="Завантажити сертифікат"/>
    <hyperlink ref="C879" r:id="rId878" tooltip="Завантажити сертифікат" display="Завантажити сертифікат"/>
    <hyperlink ref="C880" r:id="rId879" tooltip="Завантажити сертифікат" display="Завантажити сертифікат"/>
    <hyperlink ref="C881" r:id="rId880" tooltip="Завантажити сертифікат" display="Завантажити сертифікат"/>
    <hyperlink ref="C882" r:id="rId881" tooltip="Завантажити сертифікат" display="Завантажити сертифікат"/>
    <hyperlink ref="C883" r:id="rId882" tooltip="Завантажити сертифікат" display="Завантажити сертифікат"/>
    <hyperlink ref="C884" r:id="rId883" tooltip="Завантажити сертифікат" display="Завантажити сертифікат"/>
    <hyperlink ref="C885" r:id="rId884" tooltip="Завантажити сертифікат" display="Завантажити сертифікат"/>
    <hyperlink ref="C886" r:id="rId885" tooltip="Завантажити сертифікат" display="Завантажити сертифікат"/>
    <hyperlink ref="C887" r:id="rId886" tooltip="Завантажити сертифікат" display="Завантажити сертифікат"/>
    <hyperlink ref="C888" r:id="rId887" tooltip="Завантажити сертифікат" display="Завантажити сертифікат"/>
    <hyperlink ref="C889" r:id="rId888" tooltip="Завантажити сертифікат" display="Завантажити сертифікат"/>
    <hyperlink ref="C890" r:id="rId889" tooltip="Завантажити сертифікат" display="Завантажити сертифікат"/>
    <hyperlink ref="C891" r:id="rId890" tooltip="Завантажити сертифікат" display="Завантажити сертифікат"/>
    <hyperlink ref="C892" r:id="rId891" tooltip="Завантажити сертифікат" display="Завантажити сертифікат"/>
    <hyperlink ref="C893" r:id="rId892" tooltip="Завантажити сертифікат" display="Завантажити сертифікат"/>
    <hyperlink ref="C894" r:id="rId893" tooltip="Завантажити сертифікат" display="Завантажити сертифікат"/>
    <hyperlink ref="C895" r:id="rId894" tooltip="Завантажити сертифікат" display="Завантажити сертифікат"/>
    <hyperlink ref="C896" r:id="rId895" tooltip="Завантажити сертифікат" display="Завантажити сертифікат"/>
    <hyperlink ref="C897" r:id="rId896" tooltip="Завантажити сертифікат" display="Завантажити сертифікат"/>
    <hyperlink ref="C898" r:id="rId897" tooltip="Завантажити сертифікат" display="Завантажити сертифікат"/>
    <hyperlink ref="C899" r:id="rId898" tooltip="Завантажити сертифікат" display="Завантажити сертифікат"/>
    <hyperlink ref="C900" r:id="rId899" tooltip="Завантажити сертифікат" display="Завантажити сертифікат"/>
    <hyperlink ref="C901" r:id="rId900" tooltip="Завантажити сертифікат" display="Завантажити сертифікат"/>
    <hyperlink ref="C902" r:id="rId901" tooltip="Завантажити сертифікат" display="Завантажити сертифікат"/>
    <hyperlink ref="C903" r:id="rId902" tooltip="Завантажити сертифікат" display="Завантажити сертифікат"/>
    <hyperlink ref="C904" r:id="rId903" tooltip="Завантажити сертифікат" display="Завантажити сертифікат"/>
    <hyperlink ref="C905" r:id="rId904" tooltip="Завантажити сертифікат" display="Завантажити сертифікат"/>
    <hyperlink ref="C906" r:id="rId905" tooltip="Завантажити сертифікат" display="Завантажити сертифікат"/>
    <hyperlink ref="C907" r:id="rId906" tooltip="Завантажити сертифікат" display="Завантажити сертифікат"/>
    <hyperlink ref="C908" r:id="rId907" tooltip="Завантажити сертифікат" display="Завантажити сертифікат"/>
    <hyperlink ref="C909" r:id="rId908" tooltip="Завантажити сертифікат" display="Завантажити сертифікат"/>
    <hyperlink ref="C910" r:id="rId909" tooltip="Завантажити сертифікат" display="Завантажити сертифікат"/>
    <hyperlink ref="C911" r:id="rId910" tooltip="Завантажити сертифікат" display="Завантажити сертифікат"/>
    <hyperlink ref="C912" r:id="rId911" tooltip="Завантажити сертифікат" display="Завантажити сертифікат"/>
    <hyperlink ref="C913" r:id="rId912" tooltip="Завантажити сертифікат" display="Завантажити сертифікат"/>
    <hyperlink ref="C914" r:id="rId913" tooltip="Завантажити сертифікат" display="Завантажити сертифікат"/>
    <hyperlink ref="C915" r:id="rId914" tooltip="Завантажити сертифікат" display="Завантажити сертифікат"/>
    <hyperlink ref="C916" r:id="rId915" tooltip="Завантажити сертифікат" display="Завантажити сертифікат"/>
    <hyperlink ref="C917" r:id="rId916" tooltip="Завантажити сертифікат" display="Завантажити сертифікат"/>
    <hyperlink ref="C918" r:id="rId917" tooltip="Завантажити сертифікат" display="Завантажити сертифікат"/>
    <hyperlink ref="C919" r:id="rId918" tooltip="Завантажити сертифікат" display="Завантажити сертифікат"/>
    <hyperlink ref="C920" r:id="rId919" tooltip="Завантажити сертифікат" display="Завантажити сертифікат"/>
    <hyperlink ref="C921" r:id="rId920" tooltip="Завантажити сертифікат" display="Завантажити сертифікат"/>
    <hyperlink ref="C922" r:id="rId921" tooltip="Завантажити сертифікат" display="Завантажити сертифікат"/>
    <hyperlink ref="C923" r:id="rId922" tooltip="Завантажити сертифікат" display="Завантажити сертифікат"/>
    <hyperlink ref="C924" r:id="rId923" tooltip="Завантажити сертифікат" display="Завантажити сертифікат"/>
    <hyperlink ref="C925" r:id="rId924" tooltip="Завантажити сертифікат" display="Завантажити сертифікат"/>
    <hyperlink ref="C926" r:id="rId925" tooltip="Завантажити сертифікат" display="Завантажити сертифікат"/>
    <hyperlink ref="C927" r:id="rId926" tooltip="Завантажити сертифікат" display="Завантажити сертифікат"/>
    <hyperlink ref="C928" r:id="rId927" tooltip="Завантажити сертифікат" display="Завантажити сертифікат"/>
    <hyperlink ref="C929" r:id="rId928" tooltip="Завантажити сертифікат" display="Завантажити сертифікат"/>
    <hyperlink ref="C930" r:id="rId929" tooltip="Завантажити сертифікат" display="Завантажити сертифікат"/>
    <hyperlink ref="C931" r:id="rId930" tooltip="Завантажити сертифікат" display="Завантажити сертифікат"/>
    <hyperlink ref="C932" r:id="rId931" tooltip="Завантажити сертифікат" display="Завантажити сертифікат"/>
    <hyperlink ref="C933" r:id="rId932" tooltip="Завантажити сертифікат" display="Завантажити сертифікат"/>
    <hyperlink ref="C934" r:id="rId933" tooltip="Завантажити сертифікат" display="Завантажити сертифікат"/>
    <hyperlink ref="C935" r:id="rId934" tooltip="Завантажити сертифікат" display="Завантажити сертифікат"/>
    <hyperlink ref="C936" r:id="rId935" tooltip="Завантажити сертифікат" display="Завантажити сертифікат"/>
    <hyperlink ref="C937" r:id="rId936" tooltip="Завантажити сертифікат" display="Завантажити сертифікат"/>
    <hyperlink ref="C938" r:id="rId937" tooltip="Завантажити сертифікат" display="Завантажити сертифікат"/>
    <hyperlink ref="C939" r:id="rId938" tooltip="Завантажити сертифікат" display="Завантажити сертифікат"/>
    <hyperlink ref="C940" r:id="rId939" tooltip="Завантажити сертифікат" display="Завантажити сертифікат"/>
    <hyperlink ref="C941" r:id="rId940" tooltip="Завантажити сертифікат" display="Завантажити сертифікат"/>
    <hyperlink ref="C942" r:id="rId941" tooltip="Завантажити сертифікат" display="Завантажити сертифікат"/>
    <hyperlink ref="C943" r:id="rId942" tooltip="Завантажити сертифікат" display="Завантажити сертифікат"/>
    <hyperlink ref="C944" r:id="rId943" tooltip="Завантажити сертифікат" display="Завантажити сертифікат"/>
    <hyperlink ref="C945" r:id="rId944" tooltip="Завантажити сертифікат" display="Завантажити сертифікат"/>
    <hyperlink ref="C946" r:id="rId945" tooltip="Завантажити сертифікат" display="Завантажити сертифікат"/>
    <hyperlink ref="C947" r:id="rId946" tooltip="Завантажити сертифікат" display="Завантажити сертифікат"/>
    <hyperlink ref="C948" r:id="rId947" tooltip="Завантажити сертифікат" display="Завантажити сертифікат"/>
    <hyperlink ref="C949" r:id="rId948" tooltip="Завантажити сертифікат" display="Завантажити сертифікат"/>
    <hyperlink ref="C950" r:id="rId949" tooltip="Завантажити сертифікат" display="Завантажити сертифікат"/>
    <hyperlink ref="C951" r:id="rId950" tooltip="Завантажити сертифікат" display="Завантажити сертифікат"/>
    <hyperlink ref="C952" r:id="rId951" tooltip="Завантажити сертифікат" display="Завантажити сертифікат"/>
    <hyperlink ref="C953" r:id="rId952" tooltip="Завантажити сертифікат" display="Завантажити сертифікат"/>
    <hyperlink ref="C954" r:id="rId953" tooltip="Завантажити сертифікат" display="Завантажити сертифікат"/>
    <hyperlink ref="C955" r:id="rId954" tooltip="Завантажити сертифікат" display="Завантажити сертифікат"/>
    <hyperlink ref="C956" r:id="rId955" tooltip="Завантажити сертифікат" display="Завантажити сертифікат"/>
    <hyperlink ref="C957" r:id="rId956" tooltip="Завантажити сертифікат" display="Завантажити сертифікат"/>
    <hyperlink ref="C958" r:id="rId957" tooltip="Завантажити сертифікат" display="Завантажити сертифікат"/>
    <hyperlink ref="C959" r:id="rId958" tooltip="Завантажити сертифікат" display="Завантажити сертифікат"/>
    <hyperlink ref="C960" r:id="rId959" tooltip="Завантажити сертифікат" display="Завантажити сертифікат"/>
    <hyperlink ref="C961" r:id="rId960" tooltip="Завантажити сертифікат" display="Завантажити сертифікат"/>
    <hyperlink ref="C962" r:id="rId961" tooltip="Завантажити сертифікат" display="Завантажити сертифікат"/>
    <hyperlink ref="C963" r:id="rId962" tooltip="Завантажити сертифікат" display="Завантажити сертифікат"/>
    <hyperlink ref="C964" r:id="rId963" tooltip="Завантажити сертифікат" display="Завантажити сертифікат"/>
    <hyperlink ref="C965" r:id="rId964" tooltip="Завантажити сертифікат" display="Завантажити сертифікат"/>
    <hyperlink ref="C966" r:id="rId965" tooltip="Завантажити сертифікат" display="Завантажити сертифікат"/>
    <hyperlink ref="C967" r:id="rId966" tooltip="Завантажити сертифікат" display="Завантажити сертифікат"/>
    <hyperlink ref="C968" r:id="rId967" tooltip="Завантажити сертифікат" display="Завантажити сертифікат"/>
    <hyperlink ref="C969" r:id="rId968" tooltip="Завантажити сертифікат" display="Завантажити сертифікат"/>
    <hyperlink ref="C970" r:id="rId969" tooltip="Завантажити сертифікат" display="Завантажити сертифікат"/>
    <hyperlink ref="C971" r:id="rId970" tooltip="Завантажити сертифікат" display="Завантажити сертифікат"/>
    <hyperlink ref="C972" r:id="rId971" tooltip="Завантажити сертифікат" display="Завантажити сертифікат"/>
    <hyperlink ref="C973" r:id="rId972" tooltip="Завантажити сертифікат" display="Завантажити сертифікат"/>
    <hyperlink ref="C974" r:id="rId973" tooltip="Завантажити сертифікат" display="Завантажити сертифікат"/>
    <hyperlink ref="C975" r:id="rId974" tooltip="Завантажити сертифікат" display="Завантажити сертифікат"/>
    <hyperlink ref="C976" r:id="rId975" tooltip="Завантажити сертифікат" display="Завантажити сертифікат"/>
    <hyperlink ref="C977" r:id="rId976" tooltip="Завантажити сертифікат" display="Завантажити сертифікат"/>
    <hyperlink ref="C978" r:id="rId977" tooltip="Завантажити сертифікат" display="Завантажити сертифікат"/>
    <hyperlink ref="C979" r:id="rId978" tooltip="Завантажити сертифікат" display="Завантажити сертифікат"/>
    <hyperlink ref="C980" r:id="rId979" tooltip="Завантажити сертифікат" display="Завантажити сертифікат"/>
    <hyperlink ref="C981" r:id="rId980" tooltip="Завантажити сертифікат" display="Завантажити сертифікат"/>
    <hyperlink ref="C982" r:id="rId981" tooltip="Завантажити сертифікат" display="Завантажити сертифікат"/>
    <hyperlink ref="C983" r:id="rId982" tooltip="Завантажити сертифікат" display="Завантажити сертифікат"/>
    <hyperlink ref="C984" r:id="rId983" tooltip="Завантажити сертифікат" display="Завантажити сертифікат"/>
    <hyperlink ref="C985" r:id="rId984" tooltip="Завантажити сертифікат" display="Завантажити сертифікат"/>
    <hyperlink ref="C986" r:id="rId985" tooltip="Завантажити сертифікат" display="Завантажити сертифікат"/>
    <hyperlink ref="C987" r:id="rId986" tooltip="Завантажити сертифікат" display="Завантажити сертифікат"/>
    <hyperlink ref="C988" r:id="rId987" tooltip="Завантажити сертифікат" display="Завантажити сертифікат"/>
    <hyperlink ref="C989" r:id="rId988" tooltip="Завантажити сертифікат" display="Завантажити сертифікат"/>
    <hyperlink ref="C990" r:id="rId989" tooltip="Завантажити сертифікат" display="Завантажити сертифікат"/>
    <hyperlink ref="C991" r:id="rId990" tooltip="Завантажити сертифікат" display="Завантажити сертифікат"/>
    <hyperlink ref="C992" r:id="rId991" tooltip="Завантажити сертифікат" display="Завантажити сертифікат"/>
    <hyperlink ref="C993" r:id="rId992" tooltip="Завантажити сертифікат" display="Завантажити сертифікат"/>
    <hyperlink ref="C994" r:id="rId993" tooltip="Завантажити сертифікат" display="Завантажити сертифікат"/>
    <hyperlink ref="C995" r:id="rId994" tooltip="Завантажити сертифікат" display="Завантажити сертифікат"/>
    <hyperlink ref="C996" r:id="rId995" tooltip="Завантажити сертифікат" display="Завантажити сертифікат"/>
    <hyperlink ref="C997" r:id="rId996" tooltip="Завантажити сертифікат" display="Завантажити сертифікат"/>
    <hyperlink ref="C998" r:id="rId997" tooltip="Завантажити сертифікат" display="Завантажити сертифікат"/>
    <hyperlink ref="C999" r:id="rId998" tooltip="Завантажити сертифікат" display="Завантажити сертифікат"/>
    <hyperlink ref="C1000" r:id="rId999" tooltip="Завантажити сертифікат" display="Завантажити сертифікат"/>
    <hyperlink ref="C1001" r:id="rId1000" tooltip="Завантажити сертифікат" display="Завантажити сертифікат"/>
    <hyperlink ref="C1002" r:id="rId1001" tooltip="Завантажити сертифікат" display="Завантажити сертифікат"/>
    <hyperlink ref="C1003" r:id="rId1002" tooltip="Завантажити сертифікат" display="Завантажити сертифікат"/>
    <hyperlink ref="C1004" r:id="rId1003" tooltip="Завантажити сертифікат" display="Завантажити сертифікат"/>
    <hyperlink ref="C1005" r:id="rId1004" tooltip="Завантажити сертифікат" display="Завантажити сертифікат"/>
    <hyperlink ref="C1006" r:id="rId1005" tooltip="Завантажити сертифікат" display="Завантажити сертифікат"/>
    <hyperlink ref="C1007" r:id="rId1006" tooltip="Завантажити сертифікат" display="Завантажити сертифікат"/>
    <hyperlink ref="C1008" r:id="rId1007" tooltip="Завантажити сертифікат" display="Завантажити сертифікат"/>
    <hyperlink ref="C1009" r:id="rId1008" tooltip="Завантажити сертифікат" display="Завантажити сертифікат"/>
    <hyperlink ref="C1010" r:id="rId1009" tooltip="Завантажити сертифікат" display="Завантажити сертифікат"/>
    <hyperlink ref="C1011" r:id="rId1010" tooltip="Завантажити сертифікат" display="Завантажити сертифікат"/>
    <hyperlink ref="C1012" r:id="rId1011" tooltip="Завантажити сертифікат" display="Завантажити сертифікат"/>
    <hyperlink ref="C1013" r:id="rId1012" tooltip="Завантажити сертифікат" display="Завантажити сертифікат"/>
    <hyperlink ref="C1014" r:id="rId1013" tooltip="Завантажити сертифікат" display="Завантажити сертифікат"/>
    <hyperlink ref="C1015" r:id="rId1014" tooltip="Завантажити сертифікат" display="Завантажити сертифікат"/>
    <hyperlink ref="C1016" r:id="rId1015" tooltip="Завантажити сертифікат" display="Завантажити сертифікат"/>
    <hyperlink ref="C1017" r:id="rId1016" tooltip="Завантажити сертифікат" display="Завантажити сертифікат"/>
    <hyperlink ref="C1018" r:id="rId1017" tooltip="Завантажити сертифікат" display="Завантажити сертифікат"/>
    <hyperlink ref="C1019" r:id="rId1018" tooltip="Завантажити сертифікат" display="Завантажити сертифікат"/>
    <hyperlink ref="C1020" r:id="rId1019" tooltip="Завантажити сертифікат" display="Завантажити сертифікат"/>
    <hyperlink ref="C1021" r:id="rId1020" tooltip="Завантажити сертифікат" display="Завантажити сертифікат"/>
    <hyperlink ref="C1022" r:id="rId1021" tooltip="Завантажити сертифікат" display="Завантажити сертифікат"/>
    <hyperlink ref="C1023" r:id="rId1022" tooltip="Завантажити сертифікат" display="Завантажити сертифікат"/>
    <hyperlink ref="C1024" r:id="rId1023" tooltip="Завантажити сертифікат" display="Завантажити сертифікат"/>
    <hyperlink ref="C1025" r:id="rId1024" tooltip="Завантажити сертифікат" display="Завантажити сертифікат"/>
    <hyperlink ref="C1026" r:id="rId1025" tooltip="Завантажити сертифікат" display="Завантажити сертифікат"/>
    <hyperlink ref="C1027" r:id="rId1026" tooltip="Завантажити сертифікат" display="Завантажити сертифікат"/>
    <hyperlink ref="C1028" r:id="rId1027" tooltip="Завантажити сертифікат" display="Завантажити сертифікат"/>
    <hyperlink ref="C1029" r:id="rId1028" tooltip="Завантажити сертифікат" display="Завантажити сертифікат"/>
    <hyperlink ref="C1030" r:id="rId1029" tooltip="Завантажити сертифікат" display="Завантажити сертифікат"/>
    <hyperlink ref="C1031" r:id="rId1030" tooltip="Завантажити сертифікат" display="Завантажити сертифікат"/>
    <hyperlink ref="C1032" r:id="rId1031" tooltip="Завантажити сертифікат" display="Завантажити сертифікат"/>
    <hyperlink ref="C1033" r:id="rId1032" tooltip="Завантажити сертифікат" display="Завантажити сертифікат"/>
    <hyperlink ref="C1034" r:id="rId1033" tooltip="Завантажити сертифікат" display="Завантажити сертифікат"/>
    <hyperlink ref="C1035" r:id="rId1034" tooltip="Завантажити сертифікат" display="Завантажити сертифікат"/>
    <hyperlink ref="C1036" r:id="rId1035" tooltip="Завантажити сертифікат" display="Завантажити сертифікат"/>
    <hyperlink ref="C1037" r:id="rId1036" tooltip="Завантажити сертифікат" display="Завантажити сертифікат"/>
    <hyperlink ref="C1038" r:id="rId1037" tooltip="Завантажити сертифікат" display="Завантажити сертифікат"/>
    <hyperlink ref="C1039" r:id="rId1038" tooltip="Завантажити сертифікат" display="Завантажити сертифікат"/>
    <hyperlink ref="C1040" r:id="rId1039" tooltip="Завантажити сертифікат" display="Завантажити сертифікат"/>
    <hyperlink ref="C1041" r:id="rId1040" tooltip="Завантажити сертифікат" display="Завантажити сертифікат"/>
    <hyperlink ref="C1042" r:id="rId1041" tooltip="Завантажити сертифікат" display="Завантажити сертифікат"/>
    <hyperlink ref="C1043" r:id="rId1042" tooltip="Завантажити сертифікат" display="Завантажити сертифікат"/>
    <hyperlink ref="C1044" r:id="rId1043" tooltip="Завантажити сертифікат" display="Завантажити сертифікат"/>
    <hyperlink ref="C1045" r:id="rId1044" tooltip="Завантажити сертифікат" display="Завантажити сертифікат"/>
    <hyperlink ref="C1046" r:id="rId1045" tooltip="Завантажити сертифікат" display="Завантажити сертифікат"/>
    <hyperlink ref="C1047" r:id="rId1046" tooltip="Завантажити сертифікат" display="Завантажити сертифікат"/>
    <hyperlink ref="C1048" r:id="rId1047" tooltip="Завантажити сертифікат" display="Завантажити сертифікат"/>
    <hyperlink ref="C1049" r:id="rId1048" tooltip="Завантажити сертифікат" display="Завантажити сертифікат"/>
    <hyperlink ref="C1050" r:id="rId1049" tooltip="Завантажити сертифікат" display="Завантажити сертифікат"/>
    <hyperlink ref="C1051" r:id="rId1050" tooltip="Завантажити сертифікат" display="Завантажити сертифікат"/>
    <hyperlink ref="C1052" r:id="rId1051" tooltip="Завантажити сертифікат" display="Завантажити сертифікат"/>
    <hyperlink ref="C1053" r:id="rId1052" tooltip="Завантажити сертифікат" display="Завантажити сертифікат"/>
    <hyperlink ref="C1054" r:id="rId1053" tooltip="Завантажити сертифікат" display="Завантажити сертифікат"/>
    <hyperlink ref="C1055" r:id="rId1054" tooltip="Завантажити сертифікат" display="Завантажити сертифікат"/>
    <hyperlink ref="C1056" r:id="rId1055" tooltip="Завантажити сертифікат" display="Завантажити сертифікат"/>
    <hyperlink ref="C1057" r:id="rId1056" tooltip="Завантажити сертифікат" display="Завантажити сертифікат"/>
    <hyperlink ref="C1058" r:id="rId1057" tooltip="Завантажити сертифікат" display="Завантажити сертифікат"/>
    <hyperlink ref="C1059" r:id="rId1058" tooltip="Завантажити сертифікат" display="Завантажити сертифікат"/>
    <hyperlink ref="C1060" r:id="rId1059" tooltip="Завантажити сертифікат" display="Завантажити сертифікат"/>
    <hyperlink ref="C1061" r:id="rId1060" tooltip="Завантажити сертифікат" display="Завантажити сертифікат"/>
    <hyperlink ref="C1062" r:id="rId1061" tooltip="Завантажити сертифікат" display="Завантажити сертифікат"/>
    <hyperlink ref="C1063" r:id="rId1062" tooltip="Завантажити сертифікат" display="Завантажити сертифікат"/>
    <hyperlink ref="C1064" r:id="rId1063" tooltip="Завантажити сертифікат" display="Завантажити сертифікат"/>
    <hyperlink ref="C1065" r:id="rId1064" tooltip="Завантажити сертифікат" display="Завантажити сертифікат"/>
    <hyperlink ref="C1066" r:id="rId1065" tooltip="Завантажити сертифікат" display="Завантажити сертифікат"/>
    <hyperlink ref="C1067" r:id="rId1066" tooltip="Завантажити сертифікат" display="Завантажити сертифікат"/>
    <hyperlink ref="C1068" r:id="rId1067" tooltip="Завантажити сертифікат" display="Завантажити сертифікат"/>
    <hyperlink ref="C1069" r:id="rId1068" tooltip="Завантажити сертифікат" display="Завантажити сертифікат"/>
    <hyperlink ref="C1070" r:id="rId1069" tooltip="Завантажити сертифікат" display="Завантажити сертифікат"/>
    <hyperlink ref="C1071" r:id="rId1070" tooltip="Завантажити сертифікат" display="Завантажити сертифікат"/>
    <hyperlink ref="C1072" r:id="rId1071" tooltip="Завантажити сертифікат" display="Завантажити сертифікат"/>
    <hyperlink ref="C1073" r:id="rId1072" tooltip="Завантажити сертифікат" display="Завантажити сертифікат"/>
    <hyperlink ref="C1074" r:id="rId1073" tooltip="Завантажити сертифікат" display="Завантажити сертифікат"/>
    <hyperlink ref="C1075" r:id="rId1074" tooltip="Завантажити сертифікат" display="Завантажити сертифікат"/>
    <hyperlink ref="C1076" r:id="rId1075" tooltip="Завантажити сертифікат" display="Завантажити сертифікат"/>
    <hyperlink ref="C1077" r:id="rId1076" tooltip="Завантажити сертифікат" display="Завантажити сертифікат"/>
    <hyperlink ref="C1078" r:id="rId1077" tooltip="Завантажити сертифікат" display="Завантажити сертифікат"/>
    <hyperlink ref="C1079" r:id="rId1078" tooltip="Завантажити сертифікат" display="Завантажити сертифікат"/>
    <hyperlink ref="C1080" r:id="rId1079" tooltip="Завантажити сертифікат" display="Завантажити сертифікат"/>
    <hyperlink ref="C1081" r:id="rId1080" tooltip="Завантажити сертифікат" display="Завантажити сертифікат"/>
    <hyperlink ref="C1082" r:id="rId1081" tooltip="Завантажити сертифікат" display="Завантажити сертифікат"/>
    <hyperlink ref="C1083" r:id="rId1082" tooltip="Завантажити сертифікат" display="Завантажити сертифікат"/>
    <hyperlink ref="C1084" r:id="rId1083" tooltip="Завантажити сертифікат" display="Завантажити сертифікат"/>
    <hyperlink ref="C1085" r:id="rId1084" tooltip="Завантажити сертифікат" display="Завантажити сертифікат"/>
    <hyperlink ref="C1086" r:id="rId1085" tooltip="Завантажити сертифікат" display="Завантажити сертифікат"/>
    <hyperlink ref="C1087" r:id="rId1086" tooltip="Завантажити сертифікат" display="Завантажити сертифікат"/>
    <hyperlink ref="C1088" r:id="rId1087" tooltip="Завантажити сертифікат" display="Завантажити сертифікат"/>
    <hyperlink ref="C1089" r:id="rId1088" tooltip="Завантажити сертифікат" display="Завантажити сертифікат"/>
    <hyperlink ref="C1090" r:id="rId1089" tooltip="Завантажити сертифікат" display="Завантажити сертифікат"/>
    <hyperlink ref="C1091" r:id="rId1090" tooltip="Завантажити сертифікат" display="Завантажити сертифікат"/>
    <hyperlink ref="C1092" r:id="rId1091" tooltip="Завантажити сертифікат" display="Завантажити сертифікат"/>
    <hyperlink ref="C1093" r:id="rId1092" tooltip="Завантажити сертифікат" display="Завантажити сертифікат"/>
    <hyperlink ref="C1094" r:id="rId1093" tooltip="Завантажити сертифікат" display="Завантажити сертифікат"/>
    <hyperlink ref="C1095" r:id="rId1094" tooltip="Завантажити сертифікат" display="Завантажити сертифікат"/>
    <hyperlink ref="C1096" r:id="rId1095" tooltip="Завантажити сертифікат" display="Завантажити сертифікат"/>
    <hyperlink ref="C1097" r:id="rId1096" tooltip="Завантажити сертифікат" display="Завантажити сертифікат"/>
    <hyperlink ref="C1098" r:id="rId1097" tooltip="Завантажити сертифікат" display="Завантажити сертифікат"/>
    <hyperlink ref="C1099" r:id="rId1098" tooltip="Завантажити сертифікат" display="Завантажити сертифікат"/>
    <hyperlink ref="C1100" r:id="rId1099" tooltip="Завантажити сертифікат" display="Завантажити сертифікат"/>
    <hyperlink ref="C1101" r:id="rId1100" tooltip="Завантажити сертифікат" display="Завантажити сертифікат"/>
    <hyperlink ref="C1102" r:id="rId1101" tooltip="Завантажити сертифікат" display="Завантажити сертифікат"/>
    <hyperlink ref="C1103" r:id="rId1102" tooltip="Завантажити сертифікат" display="Завантажити сертифікат"/>
    <hyperlink ref="C1104" r:id="rId1103" tooltip="Завантажити сертифікат" display="Завантажити сертифікат"/>
    <hyperlink ref="C1105" r:id="rId1104" tooltip="Завантажити сертифікат" display="Завантажити сертифікат"/>
    <hyperlink ref="C1106" r:id="rId1105" tooltip="Завантажити сертифікат" display="Завантажити сертифікат"/>
    <hyperlink ref="C1107" r:id="rId1106" tooltip="Завантажити сертифікат" display="Завантажити сертифікат"/>
    <hyperlink ref="C1108" r:id="rId1107" tooltip="Завантажити сертифікат" display="Завантажити сертифікат"/>
    <hyperlink ref="C1109" r:id="rId1108" tooltip="Завантажити сертифікат" display="Завантажити сертифікат"/>
    <hyperlink ref="C1110" r:id="rId1109" tooltip="Завантажити сертифікат" display="Завантажити сертифікат"/>
    <hyperlink ref="C1111" r:id="rId1110" tooltip="Завантажити сертифікат" display="Завантажити сертифікат"/>
    <hyperlink ref="C1112" r:id="rId1111" tooltip="Завантажити сертифікат" display="Завантажити сертифікат"/>
    <hyperlink ref="C1113" r:id="rId1112" tooltip="Завантажити сертифікат" display="Завантажити сертифікат"/>
    <hyperlink ref="C1114" r:id="rId1113" tooltip="Завантажити сертифікат" display="Завантажити сертифікат"/>
    <hyperlink ref="C1115" r:id="rId1114" tooltip="Завантажити сертифікат" display="Завантажити сертифікат"/>
    <hyperlink ref="C1116" r:id="rId1115" tooltip="Завантажити сертифікат" display="Завантажити сертифікат"/>
    <hyperlink ref="C1117" r:id="rId1116" tooltip="Завантажити сертифікат" display="Завантажити сертифікат"/>
  </hyperlinks>
  <pageMargins left="0.7" right="0.7" top="0.75" bottom="0.75" header="0.3" footer="0.3"/>
  <pageSetup orientation="portrait" r:id="rId1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2024-01-01T13:23:13Z</dcterms:created>
  <dcterms:modified xsi:type="dcterms:W3CDTF">2024-03-26T17:19:54Z</dcterms:modified>
  <cp:category/>
</cp:coreProperties>
</file>