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Конкурси\Мистецтво надійних паролів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726" i="1" l="1"/>
  <c r="C725" i="1"/>
  <c r="C724" i="1"/>
  <c r="C723" i="1"/>
  <c r="C722" i="1"/>
  <c r="C721" i="1" l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<sst xmlns="http://schemas.openxmlformats.org/spreadsheetml/2006/main" count="730" uniqueCount="714">
  <si>
    <t>ПІБ</t>
  </si>
  <si>
    <t>Посилання на сертифікат</t>
  </si>
  <si>
    <t>Марина Поліщук</t>
  </si>
  <si>
    <t>Кулаженко Віктор</t>
  </si>
  <si>
    <t xml:space="preserve">Аліна ПАШКОВСЬКА </t>
  </si>
  <si>
    <t>Анастасія Шамрай</t>
  </si>
  <si>
    <t>Жутікова Ксенія</t>
  </si>
  <si>
    <t xml:space="preserve">Матвієвська Каріна </t>
  </si>
  <si>
    <t>Павелко Данііл</t>
  </si>
  <si>
    <t xml:space="preserve">Стецуренко Дарія Віталіївна </t>
  </si>
  <si>
    <t>Панченко Діана</t>
  </si>
  <si>
    <t xml:space="preserve">Орлянська Дар'я </t>
  </si>
  <si>
    <t>Купа Анастасія Юріївна</t>
  </si>
  <si>
    <t>Маценко Богдан</t>
  </si>
  <si>
    <t xml:space="preserve">Тетяна Микулич  </t>
  </si>
  <si>
    <t xml:space="preserve">Павелко Данііл </t>
  </si>
  <si>
    <t xml:space="preserve">Антонюк Денис </t>
  </si>
  <si>
    <t>Анна Піскунова</t>
  </si>
  <si>
    <t>Мезіна Аліна</t>
  </si>
  <si>
    <t>Бегай Володимир</t>
  </si>
  <si>
    <t>Аліна Фиц</t>
  </si>
  <si>
    <t xml:space="preserve">Коміссарова Ірина </t>
  </si>
  <si>
    <t>Свідельський Ярослав</t>
  </si>
  <si>
    <t>Головач Юлія</t>
  </si>
  <si>
    <t xml:space="preserve">Дмитро Стратієнко </t>
  </si>
  <si>
    <t>Ніколенко Альбіна Володимирівна</t>
  </si>
  <si>
    <t>Викиданець Дарина</t>
  </si>
  <si>
    <t>Філонович Аліна</t>
  </si>
  <si>
    <t xml:space="preserve">Тарнавська Олександра </t>
  </si>
  <si>
    <t>Сінчук Максим</t>
  </si>
  <si>
    <t xml:space="preserve">Пеньківський Родіон </t>
  </si>
  <si>
    <t>Портна Анастасія</t>
  </si>
  <si>
    <t>Діана Бондарук</t>
  </si>
  <si>
    <t xml:space="preserve">Кучеревський Антон  </t>
  </si>
  <si>
    <t>Віра Чернега</t>
  </si>
  <si>
    <t>Новіков Максим</t>
  </si>
  <si>
    <t>Шмиговська Дар'я</t>
  </si>
  <si>
    <t>Ревонюк Роман</t>
  </si>
  <si>
    <t>Аліна Завгородня</t>
  </si>
  <si>
    <t xml:space="preserve">Амір Ліньков </t>
  </si>
  <si>
    <t>Бичкова Дар'я Олегівна</t>
  </si>
  <si>
    <t>Ільченко Наталія</t>
  </si>
  <si>
    <t>Стуга Микола</t>
  </si>
  <si>
    <t>Заїка Софія</t>
  </si>
  <si>
    <t xml:space="preserve">Стороженко Дар'я </t>
  </si>
  <si>
    <t>Гуменна Анна</t>
  </si>
  <si>
    <t>Тітарчук Діана</t>
  </si>
  <si>
    <t>Конохова Любов</t>
  </si>
  <si>
    <t>Фіщук Діана</t>
  </si>
  <si>
    <t xml:space="preserve">Сафонюк Юлія </t>
  </si>
  <si>
    <t>Павловська Анастасія</t>
  </si>
  <si>
    <t>Татарчук Анастасія</t>
  </si>
  <si>
    <t>Мороз Максим</t>
  </si>
  <si>
    <t xml:space="preserve">Савич Віолетта </t>
  </si>
  <si>
    <t>Ільїн Олександр</t>
  </si>
  <si>
    <t>Ірина Шишко</t>
  </si>
  <si>
    <t>Анісова Катерина</t>
  </si>
  <si>
    <t>Неборачок Софія</t>
  </si>
  <si>
    <t>Різніченко Каріна</t>
  </si>
  <si>
    <t xml:space="preserve">Усікова Дар'я </t>
  </si>
  <si>
    <t xml:space="preserve">Потапенко Катерина </t>
  </si>
  <si>
    <t xml:space="preserve">Ванідовський Ростислав </t>
  </si>
  <si>
    <t>Куришина Софія</t>
  </si>
  <si>
    <t>Гайнов Данило</t>
  </si>
  <si>
    <t xml:space="preserve">Ліснічук Анастасія </t>
  </si>
  <si>
    <t>Лещук Анна</t>
  </si>
  <si>
    <t xml:space="preserve">Мирошниченко Богдан </t>
  </si>
  <si>
    <t xml:space="preserve">Уварова Аліна </t>
  </si>
  <si>
    <t>Макаревич Григорій</t>
  </si>
  <si>
    <t>Масленников Даніїл</t>
  </si>
  <si>
    <t>Дмитрюк Ірина</t>
  </si>
  <si>
    <t>Ольга Машталяр</t>
  </si>
  <si>
    <t>Богданов Віталій</t>
  </si>
  <si>
    <t>Попряга Ангеліна</t>
  </si>
  <si>
    <t>Задорожня Діана</t>
  </si>
  <si>
    <t xml:space="preserve">Хімчук Маргаріта Миколаївна </t>
  </si>
  <si>
    <t>Шевченко Тетяна</t>
  </si>
  <si>
    <t>МОВЧАН ЯРОСЛАВ</t>
  </si>
  <si>
    <t>Максим Кривенко</t>
  </si>
  <si>
    <t>Дарина Реконвальд</t>
  </si>
  <si>
    <t xml:space="preserve">Шевченко Тетяна </t>
  </si>
  <si>
    <t>Гончаренко Даяна</t>
  </si>
  <si>
    <t xml:space="preserve">Анастасія Юшко </t>
  </si>
  <si>
    <t>Марочко Тимофій</t>
  </si>
  <si>
    <t>Артем Гончаренко</t>
  </si>
  <si>
    <t xml:space="preserve">Зінько Христина </t>
  </si>
  <si>
    <t>Омельчук Наталія</t>
  </si>
  <si>
    <t xml:space="preserve">Олександр Леншин  </t>
  </si>
  <si>
    <t xml:space="preserve">Духота Артем </t>
  </si>
  <si>
    <t>Омельян Олександр</t>
  </si>
  <si>
    <t xml:space="preserve">Валенти Матіяш </t>
  </si>
  <si>
    <t xml:space="preserve">Андрій Шевчук </t>
  </si>
  <si>
    <t xml:space="preserve">Софія Кононова </t>
  </si>
  <si>
    <t xml:space="preserve">Анастасія Литвин </t>
  </si>
  <si>
    <t>Гаркава Юлія</t>
  </si>
  <si>
    <t>Борозняк Ірина</t>
  </si>
  <si>
    <t>Анастасія Басько</t>
  </si>
  <si>
    <t xml:space="preserve">Олена Галицька </t>
  </si>
  <si>
    <t>Сіроштан Анастасія</t>
  </si>
  <si>
    <t>Осадчук Альона</t>
  </si>
  <si>
    <t xml:space="preserve">Онокало Тетяна Олександрівна </t>
  </si>
  <si>
    <t xml:space="preserve">Маргарита Олександрівна Онокало </t>
  </si>
  <si>
    <t xml:space="preserve">Мельник Єлизавета </t>
  </si>
  <si>
    <t xml:space="preserve">Бондаренко Алла </t>
  </si>
  <si>
    <t>Статкевич Дмитро</t>
  </si>
  <si>
    <t>Ігнат Донога</t>
  </si>
  <si>
    <t xml:space="preserve">Тимошик Софія </t>
  </si>
  <si>
    <t>Ставнійчук Денис</t>
  </si>
  <si>
    <t>Іваницька Вікторія</t>
  </si>
  <si>
    <t>Ейсмонт Богдан</t>
  </si>
  <si>
    <t xml:space="preserve">Гереєв Роман </t>
  </si>
  <si>
    <t xml:space="preserve">Анастасія Пчела </t>
  </si>
  <si>
    <t>Вакульчук Євгенія</t>
  </si>
  <si>
    <t xml:space="preserve">Кузнецова Лілія </t>
  </si>
  <si>
    <t>Максим Войніков</t>
  </si>
  <si>
    <t>Петращук Анна</t>
  </si>
  <si>
    <t>Попович Ангеліна</t>
  </si>
  <si>
    <t>Михайло Лисенко</t>
  </si>
  <si>
    <t xml:space="preserve">Фоменко Олег  </t>
  </si>
  <si>
    <t xml:space="preserve">Довгаль Олексій  </t>
  </si>
  <si>
    <t xml:space="preserve">Іваненко Сергій  </t>
  </si>
  <si>
    <t xml:space="preserve">Луньов Ілля  </t>
  </si>
  <si>
    <t xml:space="preserve">Єгоров Георгій  </t>
  </si>
  <si>
    <t>Лукашевич Юлія</t>
  </si>
  <si>
    <t>Бондар Євген</t>
  </si>
  <si>
    <t>Бандурович Надія</t>
  </si>
  <si>
    <t>Павло Пшеничний</t>
  </si>
  <si>
    <t xml:space="preserve">Бабінцева Дарина </t>
  </si>
  <si>
    <t>Кравчук Евеліна</t>
  </si>
  <si>
    <t xml:space="preserve">Куц Софія </t>
  </si>
  <si>
    <t xml:space="preserve">Чабайовський Богдан </t>
  </si>
  <si>
    <t xml:space="preserve">Ульяна Болотська </t>
  </si>
  <si>
    <t xml:space="preserve"> Гебрич Еля </t>
  </si>
  <si>
    <t>Новіцька Анна</t>
  </si>
  <si>
    <t xml:space="preserve">Ободзінський Артем </t>
  </si>
  <si>
    <t>Гриб Олександра</t>
  </si>
  <si>
    <t>Ревенко Катерина</t>
  </si>
  <si>
    <t>Чехлата Олена Василівна</t>
  </si>
  <si>
    <t xml:space="preserve">Новак Павло </t>
  </si>
  <si>
    <t xml:space="preserve">Цимбал Іван </t>
  </si>
  <si>
    <t xml:space="preserve">Іваніченко Оля </t>
  </si>
  <si>
    <t xml:space="preserve">Вакульчук Олександра </t>
  </si>
  <si>
    <t xml:space="preserve">Савущик Ангеліни  </t>
  </si>
  <si>
    <t xml:space="preserve">Скріпкін Вадим </t>
  </si>
  <si>
    <t xml:space="preserve">Юлія Шклянка </t>
  </si>
  <si>
    <t>Стецюк Світлана</t>
  </si>
  <si>
    <t>Гуркова Євгенія</t>
  </si>
  <si>
    <t>Якименко Єлізавєта</t>
  </si>
  <si>
    <t>Поляков Владислав</t>
  </si>
  <si>
    <t>Радзиховський Олександр</t>
  </si>
  <si>
    <t>Пилявець Олександр</t>
  </si>
  <si>
    <t>Артем Пашков</t>
  </si>
  <si>
    <t>Ткач Дарія</t>
  </si>
  <si>
    <t>Прокопчук Ганна</t>
  </si>
  <si>
    <t xml:space="preserve">Анна Портянко </t>
  </si>
  <si>
    <t>Франчук Віталій Петрович</t>
  </si>
  <si>
    <t xml:space="preserve">Зафієвський Михайло Олександрович </t>
  </si>
  <si>
    <t>Кравчук Денис</t>
  </si>
  <si>
    <t>Золін Олександр</t>
  </si>
  <si>
    <t>Акатов Назар</t>
  </si>
  <si>
    <t>Філіпський Данило</t>
  </si>
  <si>
    <t xml:space="preserve">Свиридюк Олександр </t>
  </si>
  <si>
    <t>Олійник Микола</t>
  </si>
  <si>
    <t xml:space="preserve">    Кульчицький Олександр</t>
  </si>
  <si>
    <t>Пилепенко Веніамін</t>
  </si>
  <si>
    <t xml:space="preserve">Громов Федір </t>
  </si>
  <si>
    <t xml:space="preserve">Діордієнко Олександра </t>
  </si>
  <si>
    <t xml:space="preserve">Дмитрук Владислав Володимирович </t>
  </si>
  <si>
    <t xml:space="preserve">Шевчук Анна </t>
  </si>
  <si>
    <t>Владислав Вигісвський</t>
  </si>
  <si>
    <t xml:space="preserve">Невзгляд  Ярослав </t>
  </si>
  <si>
    <t xml:space="preserve">Шинкаренко Дмитро </t>
  </si>
  <si>
    <t>Рибаченко Вєніаміна</t>
  </si>
  <si>
    <t xml:space="preserve">Шафаренко Максим </t>
  </si>
  <si>
    <t xml:space="preserve">Біляк Ярослав </t>
  </si>
  <si>
    <t>Юрченко Григорій</t>
  </si>
  <si>
    <t xml:space="preserve">Бевз Микола </t>
  </si>
  <si>
    <t xml:space="preserve">Гладунець Владислав Віталійович </t>
  </si>
  <si>
    <t>Щербань Владислав</t>
  </si>
  <si>
    <t xml:space="preserve">Ратушний Олександр </t>
  </si>
  <si>
    <t>Яцишина Оксана</t>
  </si>
  <si>
    <t xml:space="preserve">Бойко Карина </t>
  </si>
  <si>
    <t xml:space="preserve">Семенюк Вадим </t>
  </si>
  <si>
    <t>Андрій Кузнецов</t>
  </si>
  <si>
    <t xml:space="preserve">Паращенко Ангеліна </t>
  </si>
  <si>
    <t xml:space="preserve">Спориш Карина </t>
  </si>
  <si>
    <t>Кузін Галина</t>
  </si>
  <si>
    <t>Галина Фербей</t>
  </si>
  <si>
    <t>Марія Фірчук</t>
  </si>
  <si>
    <t>Павлов Микита</t>
  </si>
  <si>
    <t>Присяжнюк Юля</t>
  </si>
  <si>
    <t>Анастасія Топоркова</t>
  </si>
  <si>
    <t>Юхименко Аліна</t>
  </si>
  <si>
    <t xml:space="preserve">Микичук Ростислав </t>
  </si>
  <si>
    <t xml:space="preserve">Ільченко Максим </t>
  </si>
  <si>
    <t>Келару Владислав</t>
  </si>
  <si>
    <t>Борис Вольський</t>
  </si>
  <si>
    <t>Ільніцький Дмитро Віталійович</t>
  </si>
  <si>
    <t>Словський Максим</t>
  </si>
  <si>
    <t xml:space="preserve">Барта Владислав </t>
  </si>
  <si>
    <t xml:space="preserve">Андрійчук Павло </t>
  </si>
  <si>
    <t>Ільчук Віктор</t>
  </si>
  <si>
    <t>Подуфалов Василь</t>
  </si>
  <si>
    <t>Заблоцька Софія</t>
  </si>
  <si>
    <t>Франчук Анна</t>
  </si>
  <si>
    <t>Ковальов Артем</t>
  </si>
  <si>
    <t xml:space="preserve">Мельниченко Євдокія </t>
  </si>
  <si>
    <t>Міроненко Олена</t>
  </si>
  <si>
    <t>Мосійчук Вероніка</t>
  </si>
  <si>
    <t xml:space="preserve">Демчук Юлія </t>
  </si>
  <si>
    <t xml:space="preserve">Євдокія Мельниченко </t>
  </si>
  <si>
    <t xml:space="preserve">Башак Роман  </t>
  </si>
  <si>
    <t>Слободенюк Владислав</t>
  </si>
  <si>
    <t xml:space="preserve">Башак Роман </t>
  </si>
  <si>
    <t>Головата Наталія</t>
  </si>
  <si>
    <t xml:space="preserve">Чаговець Анастасія </t>
  </si>
  <si>
    <t xml:space="preserve">Летенко Олександр Олексійович </t>
  </si>
  <si>
    <t xml:space="preserve">Сидорчук Артем </t>
  </si>
  <si>
    <t xml:space="preserve">Данилюк Назар </t>
  </si>
  <si>
    <t xml:space="preserve">Деленгівська Дарина </t>
  </si>
  <si>
    <t>Лимар Марина</t>
  </si>
  <si>
    <t xml:space="preserve">Артем Дробенко </t>
  </si>
  <si>
    <t>Сушанин Валентина</t>
  </si>
  <si>
    <t>Брагіна Олена</t>
  </si>
  <si>
    <t>Мілєєва Вікторія</t>
  </si>
  <si>
    <t>Мацюк Вікторія</t>
  </si>
  <si>
    <t>Васильєва Альона</t>
  </si>
  <si>
    <t>Власюк Ілона</t>
  </si>
  <si>
    <t>Олександр Конівець</t>
  </si>
  <si>
    <t>Устенко Анастасія</t>
  </si>
  <si>
    <t>Бакурова Ірина</t>
  </si>
  <si>
    <t>Коробчинська Діана</t>
  </si>
  <si>
    <t xml:space="preserve">Борович Власія </t>
  </si>
  <si>
    <t xml:space="preserve">Шкуропацький Віталій </t>
  </si>
  <si>
    <t xml:space="preserve">Брагін Сергій </t>
  </si>
  <si>
    <t>Трусілова Ірина</t>
  </si>
  <si>
    <t xml:space="preserve">Семенюк Віталій </t>
  </si>
  <si>
    <t xml:space="preserve">Деминтієнко Оксана  </t>
  </si>
  <si>
    <t>Чайка Анастасія</t>
  </si>
  <si>
    <t xml:space="preserve">Калошин Дмитро </t>
  </si>
  <si>
    <t>Кліщевський Віталій</t>
  </si>
  <si>
    <t>Федулова Каріна</t>
  </si>
  <si>
    <t>Ярослава Івченко</t>
  </si>
  <si>
    <t xml:space="preserve">Івасенко Данило </t>
  </si>
  <si>
    <t xml:space="preserve">Михайло Радько </t>
  </si>
  <si>
    <t>Зубар Дмитро</t>
  </si>
  <si>
    <t>Стопченко Юлія</t>
  </si>
  <si>
    <t xml:space="preserve">Ірина Бабчук </t>
  </si>
  <si>
    <t xml:space="preserve">Карпович Софія </t>
  </si>
  <si>
    <t>Антонов Вадим</t>
  </si>
  <si>
    <t>Ярослав Холоденко</t>
  </si>
  <si>
    <t xml:space="preserve">Бондаренко Валерія </t>
  </si>
  <si>
    <t>Шаповалова Анна</t>
  </si>
  <si>
    <t>Тимошенко Юлія</t>
  </si>
  <si>
    <t xml:space="preserve">Гудимова Діана </t>
  </si>
  <si>
    <t xml:space="preserve">Коштура Кирило </t>
  </si>
  <si>
    <t>Вікторія Сінчук</t>
  </si>
  <si>
    <t>Гуменюк Анна</t>
  </si>
  <si>
    <t xml:space="preserve">Далеко Богдан </t>
  </si>
  <si>
    <t xml:space="preserve">Дарина Ковриженко </t>
  </si>
  <si>
    <t xml:space="preserve">Кіян Інна </t>
  </si>
  <si>
    <t>Катерина Сітнікова</t>
  </si>
  <si>
    <t>Коронська Яна Максимівна</t>
  </si>
  <si>
    <t xml:space="preserve">Ангеліна Калюжна </t>
  </si>
  <si>
    <t>Поліна Чубаренко</t>
  </si>
  <si>
    <t>Вікторія Ткаченко</t>
  </si>
  <si>
    <t xml:space="preserve">Діана Соїч </t>
  </si>
  <si>
    <t xml:space="preserve">Зарецький Костянтин </t>
  </si>
  <si>
    <t>Пермяков Андрій Сергійович</t>
  </si>
  <si>
    <t>Цибульська Ольга</t>
  </si>
  <si>
    <t xml:space="preserve">Носова Світлана </t>
  </si>
  <si>
    <t>Полюхович Софія</t>
  </si>
  <si>
    <t>Смішко Тетяна</t>
  </si>
  <si>
    <t xml:space="preserve">Никончук Михайло </t>
  </si>
  <si>
    <t>Шевчук Марія</t>
  </si>
  <si>
    <t>Марченко Ксенія</t>
  </si>
  <si>
    <t xml:space="preserve">Усенко Євгенія </t>
  </si>
  <si>
    <t>Кароліна Поронік</t>
  </si>
  <si>
    <t>Котляров Данило</t>
  </si>
  <si>
    <t>Третьяк Максим</t>
  </si>
  <si>
    <t xml:space="preserve">Карина Лабога </t>
  </si>
  <si>
    <t xml:space="preserve">Ярич Анастасія </t>
  </si>
  <si>
    <t xml:space="preserve">Шпак Софія </t>
  </si>
  <si>
    <t>Нестреляєв Кіріл</t>
  </si>
  <si>
    <t>Дорош Михайло</t>
  </si>
  <si>
    <t>Олійник Павло</t>
  </si>
  <si>
    <t>Котенко Яна</t>
  </si>
  <si>
    <t>Саприкіна Анастасія</t>
  </si>
  <si>
    <t>Сіваков Єгор</t>
  </si>
  <si>
    <t>Ткаченко Владислава</t>
  </si>
  <si>
    <t>Ліфанова Олеся</t>
  </si>
  <si>
    <t>Меншикова Маргарита</t>
  </si>
  <si>
    <t xml:space="preserve">Дромашко Максим </t>
  </si>
  <si>
    <t xml:space="preserve">Стрельбіцька Олександра </t>
  </si>
  <si>
    <t xml:space="preserve">Коваленко Ольга </t>
  </si>
  <si>
    <t>Титаренко Георгій Олександрович</t>
  </si>
  <si>
    <t>Кучук Анастасія</t>
  </si>
  <si>
    <t>Дідусь Олександр</t>
  </si>
  <si>
    <t>Омельченко Ольга</t>
  </si>
  <si>
    <t xml:space="preserve">Марія Дяченко </t>
  </si>
  <si>
    <t>Прокорчук Дарина</t>
  </si>
  <si>
    <t>Чувакова Яна</t>
  </si>
  <si>
    <t>Кравець Ганна</t>
  </si>
  <si>
    <t xml:space="preserve">Солодчук Валерія </t>
  </si>
  <si>
    <t>Мороз Наталія</t>
  </si>
  <si>
    <t xml:space="preserve">Згонник Олександр Віталійович </t>
  </si>
  <si>
    <t>Багнюк Ліза</t>
  </si>
  <si>
    <t xml:space="preserve">Марія Кліванська </t>
  </si>
  <si>
    <t xml:space="preserve">Чернишов Іван </t>
  </si>
  <si>
    <t>Кирило Нетикша</t>
  </si>
  <si>
    <t>Олексій Коломієць</t>
  </si>
  <si>
    <t xml:space="preserve">Войтовський Ярослав </t>
  </si>
  <si>
    <t>Старун Владислав</t>
  </si>
  <si>
    <t xml:space="preserve">Верпаховський Денис </t>
  </si>
  <si>
    <t>Подуфала Вікторія</t>
  </si>
  <si>
    <t>Іванків Юлія</t>
  </si>
  <si>
    <t xml:space="preserve">Височанський Дмитро </t>
  </si>
  <si>
    <t>Андрєєва  Аліна</t>
  </si>
  <si>
    <t>Поліна Пустова</t>
  </si>
  <si>
    <t>Купріянівська Аліна</t>
  </si>
  <si>
    <t>Тимошевський Юрій</t>
  </si>
  <si>
    <t xml:space="preserve">Береза Влад </t>
  </si>
  <si>
    <t xml:space="preserve">Армаїс Оганян </t>
  </si>
  <si>
    <t>Степан Журко</t>
  </si>
  <si>
    <t>Космачевський Микола</t>
  </si>
  <si>
    <t>Меньшикова Маргарита</t>
  </si>
  <si>
    <t>Нетребчук Юрій Юрійович</t>
  </si>
  <si>
    <t>Арманова Анастасія</t>
  </si>
  <si>
    <t>Вікторія Ковтун</t>
  </si>
  <si>
    <t xml:space="preserve">Процак Олена </t>
  </si>
  <si>
    <t xml:space="preserve">Чичановська Ліка </t>
  </si>
  <si>
    <t>Харитонова Ірина</t>
  </si>
  <si>
    <t xml:space="preserve">Шилова Марія </t>
  </si>
  <si>
    <t>Волков Олександр</t>
  </si>
  <si>
    <t xml:space="preserve">Андрущенко Богдана  </t>
  </si>
  <si>
    <t>Зінченко Крістіна</t>
  </si>
  <si>
    <t>Федорченко Ольга</t>
  </si>
  <si>
    <t xml:space="preserve">Пацеля-Ткаченко Софія </t>
  </si>
  <si>
    <t xml:space="preserve">Музиченко Аліна </t>
  </si>
  <si>
    <t xml:space="preserve">Постер Поповкіна Валерія </t>
  </si>
  <si>
    <t>Стретович Наталія</t>
  </si>
  <si>
    <t xml:space="preserve">Тулімова Вероніка </t>
  </si>
  <si>
    <t xml:space="preserve">Сухомлин Яна </t>
  </si>
  <si>
    <t xml:space="preserve">Дейнега Тетяна </t>
  </si>
  <si>
    <t>Дубіна Інна</t>
  </si>
  <si>
    <t xml:space="preserve">Коваленко Кирило  </t>
  </si>
  <si>
    <t>Григор'єв Климент</t>
  </si>
  <si>
    <t>Полянська Марія</t>
  </si>
  <si>
    <t xml:space="preserve">Коржилова Софія Юріївна </t>
  </si>
  <si>
    <t>Ольга Захлібна</t>
  </si>
  <si>
    <t>Гоар Арцрунян</t>
  </si>
  <si>
    <t>Кравченко Софія</t>
  </si>
  <si>
    <t xml:space="preserve">Вітковська Яна </t>
  </si>
  <si>
    <t>Гриб Анна</t>
  </si>
  <si>
    <t xml:space="preserve">Ромашкіна-Киш Поліна </t>
  </si>
  <si>
    <t xml:space="preserve">Савченко Софія </t>
  </si>
  <si>
    <t>Білик Катерина</t>
  </si>
  <si>
    <t>Сергієнко Дарˈя</t>
  </si>
  <si>
    <t>Береза Влад</t>
  </si>
  <si>
    <t xml:space="preserve">Максим Петеріс </t>
  </si>
  <si>
    <t>Дрєніна Кристина</t>
  </si>
  <si>
    <t>Анна Гуменюк</t>
  </si>
  <si>
    <t xml:space="preserve">Зайдліч Анастасія Артемівна </t>
  </si>
  <si>
    <t>Панечко Тетяна</t>
  </si>
  <si>
    <t>Зеленюк Іван</t>
  </si>
  <si>
    <t xml:space="preserve">Фокіна Оксана </t>
  </si>
  <si>
    <t xml:space="preserve">Анна Сорока </t>
  </si>
  <si>
    <t>Умаров Антон</t>
  </si>
  <si>
    <t xml:space="preserve">Марія Дяченко  </t>
  </si>
  <si>
    <t xml:space="preserve"> Потребич Софія</t>
  </si>
  <si>
    <t>Хайнацька Діана</t>
  </si>
  <si>
    <t>Каряка Софія</t>
  </si>
  <si>
    <t>Лифар Дар‘я</t>
  </si>
  <si>
    <t>Маргарита Перківська</t>
  </si>
  <si>
    <t>Беркі Анастасія</t>
  </si>
  <si>
    <t>Поліщук Юрій</t>
  </si>
  <si>
    <t>Колесник Олександр</t>
  </si>
  <si>
    <t>Михаїл Бойко</t>
  </si>
  <si>
    <t xml:space="preserve">Ярослав Косенко </t>
  </si>
  <si>
    <t xml:space="preserve">Владислав Шафорост </t>
  </si>
  <si>
    <t xml:space="preserve">Каміла Крохмаль </t>
  </si>
  <si>
    <t xml:space="preserve">Мартинюк Мар'яна </t>
  </si>
  <si>
    <t>Вусик Євгенія</t>
  </si>
  <si>
    <t xml:space="preserve">Барабаш Єлизавєта </t>
  </si>
  <si>
    <t>Прикмета Богдан</t>
  </si>
  <si>
    <t>Нападистий Амір</t>
  </si>
  <si>
    <t>Бриська Ксенія</t>
  </si>
  <si>
    <t>Олександр Стецюра</t>
  </si>
  <si>
    <t>Яловчук Вікторія</t>
  </si>
  <si>
    <t>Фетісова Діана</t>
  </si>
  <si>
    <t>Владислав Кравчук</t>
  </si>
  <si>
    <t>Валерія Свобода</t>
  </si>
  <si>
    <t>Юлія Побережець</t>
  </si>
  <si>
    <t>Коржанов Данііл</t>
  </si>
  <si>
    <t>Віталій Яремко</t>
  </si>
  <si>
    <t xml:space="preserve">Артем Іванченко </t>
  </si>
  <si>
    <t>Борщевський Тимофій</t>
  </si>
  <si>
    <t xml:space="preserve">Кучерявий Олексій </t>
  </si>
  <si>
    <t xml:space="preserve">Зіненко Тетяна </t>
  </si>
  <si>
    <t>Бортник Іван</t>
  </si>
  <si>
    <t xml:space="preserve">Діана Полянська </t>
  </si>
  <si>
    <t>Медвецька Ольга</t>
  </si>
  <si>
    <t>Самофалова Поліна</t>
  </si>
  <si>
    <t xml:space="preserve">Марія Лубенченко </t>
  </si>
  <si>
    <t xml:space="preserve">Бєляєва Ольга </t>
  </si>
  <si>
    <t>КОнотопенко Дмитро</t>
  </si>
  <si>
    <t xml:space="preserve">Лубенченко Марія </t>
  </si>
  <si>
    <t xml:space="preserve">Гнатюк Дар’я </t>
  </si>
  <si>
    <t xml:space="preserve">Ольга Бєляєва </t>
  </si>
  <si>
    <t xml:space="preserve">Конотопенко Дмитро </t>
  </si>
  <si>
    <t>Саксонова Анна</t>
  </si>
  <si>
    <t xml:space="preserve">Рябих Марія </t>
  </si>
  <si>
    <t>Вікторія Купенко</t>
  </si>
  <si>
    <t xml:space="preserve">Линчак Ольга </t>
  </si>
  <si>
    <t xml:space="preserve">Вікторія Кучер </t>
  </si>
  <si>
    <t>Чупринська Владислава</t>
  </si>
  <si>
    <t>Олешко Єсенія</t>
  </si>
  <si>
    <t>Верба Катя</t>
  </si>
  <si>
    <t>Євгенія Шадріна</t>
  </si>
  <si>
    <t xml:space="preserve">Рябих Георгій </t>
  </si>
  <si>
    <t>Муренець Росана</t>
  </si>
  <si>
    <t>Торкотюк Дана</t>
  </si>
  <si>
    <t xml:space="preserve">Рамаєва Ярина </t>
  </si>
  <si>
    <t xml:space="preserve">Торкотюк Дана </t>
  </si>
  <si>
    <t>Анастасія Хлистун</t>
  </si>
  <si>
    <t>В'ячеслав Липський</t>
  </si>
  <si>
    <t>Тюрін Дмитро</t>
  </si>
  <si>
    <t xml:space="preserve">Єгор Некрилов </t>
  </si>
  <si>
    <t xml:space="preserve">Курбатов Станіслав Миколайович </t>
  </si>
  <si>
    <t>Шалімова Валерія</t>
  </si>
  <si>
    <t>Айтач Акбарова</t>
  </si>
  <si>
    <t>Даяна Прядка</t>
  </si>
  <si>
    <t xml:space="preserve">Дмитро Герун </t>
  </si>
  <si>
    <t>Даніїл Бондаренко</t>
  </si>
  <si>
    <t>Шадоріна Анастасія</t>
  </si>
  <si>
    <t xml:space="preserve">Чижов Андрій </t>
  </si>
  <si>
    <t>Ангеліна Кошман</t>
  </si>
  <si>
    <t xml:space="preserve">Кучер Ростислав </t>
  </si>
  <si>
    <t xml:space="preserve">Джой Дмитро </t>
  </si>
  <si>
    <t>Семенов Олександр</t>
  </si>
  <si>
    <t>Дьоркін Владислав</t>
  </si>
  <si>
    <t>Олександр Семенов</t>
  </si>
  <si>
    <t>Турок Уляна</t>
  </si>
  <si>
    <t>Дьоркіна Віталіна</t>
  </si>
  <si>
    <t xml:space="preserve">Юлія Чибіс </t>
  </si>
  <si>
    <t>Підгорний Михайло</t>
  </si>
  <si>
    <t>Лада Панік</t>
  </si>
  <si>
    <t xml:space="preserve">Осмола Олександра </t>
  </si>
  <si>
    <t>Гоменюк Катерина</t>
  </si>
  <si>
    <t xml:space="preserve">Висоцький Данило </t>
  </si>
  <si>
    <t>Поліщук Вікторія</t>
  </si>
  <si>
    <t>Марина Александрова</t>
  </si>
  <si>
    <t xml:space="preserve">Гладкий Крістіна </t>
  </si>
  <si>
    <t xml:space="preserve">Максим Братунець </t>
  </si>
  <si>
    <t xml:space="preserve">Ведмідська Наталія </t>
  </si>
  <si>
    <t xml:space="preserve">Сєчко Алєвтіна </t>
  </si>
  <si>
    <t>Кривохижа Валерія</t>
  </si>
  <si>
    <t xml:space="preserve">Маципура Денис </t>
  </si>
  <si>
    <t xml:space="preserve">Волощук Ігорь Олегович </t>
  </si>
  <si>
    <t xml:space="preserve">Мірошниченко Максим </t>
  </si>
  <si>
    <t xml:space="preserve">Корж Кіріл </t>
  </si>
  <si>
    <t>Тур Ярослава</t>
  </si>
  <si>
    <t>Шубала Діана</t>
  </si>
  <si>
    <t>Бондар Карина</t>
  </si>
  <si>
    <t xml:space="preserve">Криловський Віталій </t>
  </si>
  <si>
    <t xml:space="preserve">Новоскольцева Юлія </t>
  </si>
  <si>
    <t>Ворожбит Олеся</t>
  </si>
  <si>
    <t>Прилуцький Артем</t>
  </si>
  <si>
    <t xml:space="preserve">Вотінова Єлизавета </t>
  </si>
  <si>
    <t>Гоян Вікторія</t>
  </si>
  <si>
    <t>Шергей Катерина</t>
  </si>
  <si>
    <t xml:space="preserve">Прохватилова Наталія </t>
  </si>
  <si>
    <t xml:space="preserve">Гулеватий Артем </t>
  </si>
  <si>
    <t>Соловйов Антон</t>
  </si>
  <si>
    <t>Ліана Мукієнко</t>
  </si>
  <si>
    <t xml:space="preserve"> Люненко Петро </t>
  </si>
  <si>
    <t>Тимощук Соломія</t>
  </si>
  <si>
    <t>Гоц Роман</t>
  </si>
  <si>
    <t>Анатолій Волков</t>
  </si>
  <si>
    <t xml:space="preserve">Волянський Микола </t>
  </si>
  <si>
    <t>Савчук Сергій</t>
  </si>
  <si>
    <t>Ільченко Вероніка</t>
  </si>
  <si>
    <t>Сідак Денис</t>
  </si>
  <si>
    <t>Постнікова Олена</t>
  </si>
  <si>
    <t>Назар Федчук</t>
  </si>
  <si>
    <t xml:space="preserve">Крекотень роман </t>
  </si>
  <si>
    <t>Арсеній Широков</t>
  </si>
  <si>
    <t>Ладомиряк Юлія</t>
  </si>
  <si>
    <t xml:space="preserve">Найко Максим </t>
  </si>
  <si>
    <t>Чоботюк Іван</t>
  </si>
  <si>
    <t>Яна Слободянюк</t>
  </si>
  <si>
    <t>Наталія Шевченко</t>
  </si>
  <si>
    <t>Бурець Олександра</t>
  </si>
  <si>
    <t xml:space="preserve">Обець Олександр </t>
  </si>
  <si>
    <t xml:space="preserve">Олійник Ілля  </t>
  </si>
  <si>
    <t xml:space="preserve">Мовчан Владислав </t>
  </si>
  <si>
    <t xml:space="preserve">Ковальова Аліна </t>
  </si>
  <si>
    <t>Рукавець Максим</t>
  </si>
  <si>
    <t xml:space="preserve">Бойправ Дар'я </t>
  </si>
  <si>
    <t>Коробейнікова Ольга</t>
  </si>
  <si>
    <t>Максим Задорний</t>
  </si>
  <si>
    <t>Обливач Владислав</t>
  </si>
  <si>
    <t xml:space="preserve">Земнов Дмитро </t>
  </si>
  <si>
    <t>Мусіянчук Максим</t>
  </si>
  <si>
    <t xml:space="preserve">Анастасія Славуник </t>
  </si>
  <si>
    <t>Денисюк Катерина</t>
  </si>
  <si>
    <t>Нікітченко Альбіна</t>
  </si>
  <si>
    <t xml:space="preserve">Гладкий Андрій </t>
  </si>
  <si>
    <t>Щербина Анна</t>
  </si>
  <si>
    <t>Нінічук Марина</t>
  </si>
  <si>
    <t>Дмитро Биліна</t>
  </si>
  <si>
    <t>Ліля Дубина</t>
  </si>
  <si>
    <t>Артем Остимчук</t>
  </si>
  <si>
    <t>Яна Іваненко</t>
  </si>
  <si>
    <t xml:space="preserve">Ольга АКАЛЬМАЗ </t>
  </si>
  <si>
    <t>Гаврищук Вадим</t>
  </si>
  <si>
    <t>Кислиця Анастасія</t>
  </si>
  <si>
    <t>Бельма Катерина</t>
  </si>
  <si>
    <t xml:space="preserve">Чутьєв Богдан </t>
  </si>
  <si>
    <t>Пригара Ольга</t>
  </si>
  <si>
    <t xml:space="preserve">Корнієнко Віра </t>
  </si>
  <si>
    <t>Фіялка Олеся-Іванна</t>
  </si>
  <si>
    <t>Ільченко Владислав</t>
  </si>
  <si>
    <t xml:space="preserve">Присяжнюк Кирило Олександрович </t>
  </si>
  <si>
    <t>Головня Наталія</t>
  </si>
  <si>
    <t xml:space="preserve">Левчук Вікторія </t>
  </si>
  <si>
    <t>Котенко Юлія</t>
  </si>
  <si>
    <t>Правник Аліна</t>
  </si>
  <si>
    <t xml:space="preserve">Найдух Діана </t>
  </si>
  <si>
    <t>Хрупало Вікторія</t>
  </si>
  <si>
    <t>Підперигора Каріна</t>
  </si>
  <si>
    <t>Кучер Анна</t>
  </si>
  <si>
    <t xml:space="preserve">Бабій Віка Богданівна </t>
  </si>
  <si>
    <t>Бойко Дарина</t>
  </si>
  <si>
    <t>Кіраш Діана</t>
  </si>
  <si>
    <t>Мішталь Марта</t>
  </si>
  <si>
    <t>Карина Чорней</t>
  </si>
  <si>
    <t>Іванова Вероніка</t>
  </si>
  <si>
    <t>Орлова Аліна</t>
  </si>
  <si>
    <t>Наталія Козиренко</t>
  </si>
  <si>
    <t>Тиха Яна</t>
  </si>
  <si>
    <t>Король Марія</t>
  </si>
  <si>
    <t>Шевчук Евеліна</t>
  </si>
  <si>
    <t>Христина Чернець</t>
  </si>
  <si>
    <t>Бушватюк Валентина</t>
  </si>
  <si>
    <t>Галяберда Тетяна</t>
  </si>
  <si>
    <t>Домчак Олександр</t>
  </si>
  <si>
    <t>Бочуля Мілана</t>
  </si>
  <si>
    <t xml:space="preserve">Дида Вікторія </t>
  </si>
  <si>
    <t>Вольчак Олексій</t>
  </si>
  <si>
    <t>Серна Анастасія</t>
  </si>
  <si>
    <t>Софія Садівська</t>
  </si>
  <si>
    <t xml:space="preserve">Вартанян Катерина </t>
  </si>
  <si>
    <t>Назаренко Олена</t>
  </si>
  <si>
    <t>Сліпенко Аліна</t>
  </si>
  <si>
    <t>Назар Смашнюк</t>
  </si>
  <si>
    <t>Нонна Хозреванідзе</t>
  </si>
  <si>
    <t>Левкова Ірина</t>
  </si>
  <si>
    <t>Стужук Аліна</t>
  </si>
  <si>
    <t>Петрик Назар</t>
  </si>
  <si>
    <t xml:space="preserve">Патерко Роман </t>
  </si>
  <si>
    <t>Патерко Роман</t>
  </si>
  <si>
    <t>Тівашова Вікторія</t>
  </si>
  <si>
    <t>Парубок Анастасія</t>
  </si>
  <si>
    <t xml:space="preserve">Матвійчук Анастасія </t>
  </si>
  <si>
    <t>Тетяна Пушкар</t>
  </si>
  <si>
    <t>Ірина Стасюк</t>
  </si>
  <si>
    <t xml:space="preserve">Брикайло Іванна </t>
  </si>
  <si>
    <t xml:space="preserve">Софія Шарата </t>
  </si>
  <si>
    <t xml:space="preserve">Дар'я Корнієнко </t>
  </si>
  <si>
    <t xml:space="preserve">Мошняков Богдан </t>
  </si>
  <si>
    <t xml:space="preserve">Мацюк Вікторія </t>
  </si>
  <si>
    <t>Данилюк Соломія</t>
  </si>
  <si>
    <t>Аліна Онофрійчук</t>
  </si>
  <si>
    <t>Сарченко Каміла</t>
  </si>
  <si>
    <t>Анастасія Зуєва</t>
  </si>
  <si>
    <t>Дишко Петро-Віктор</t>
  </si>
  <si>
    <t xml:space="preserve">Карина Калашникова </t>
  </si>
  <si>
    <t>Москвяк Ксенія</t>
  </si>
  <si>
    <t xml:space="preserve">Рибченко Роман </t>
  </si>
  <si>
    <t>Швачко Вікторія</t>
  </si>
  <si>
    <t xml:space="preserve">Шепенюк Дмитро </t>
  </si>
  <si>
    <t>Іванов Юрій</t>
  </si>
  <si>
    <t>Вадим Костишин</t>
  </si>
  <si>
    <t xml:space="preserve">Гулич Тетяна </t>
  </si>
  <si>
    <t>Ремщук Олександра</t>
  </si>
  <si>
    <t>Сінгалевич Зоряна</t>
  </si>
  <si>
    <t xml:space="preserve">Сич Олександра </t>
  </si>
  <si>
    <t xml:space="preserve">Перунов Володимир </t>
  </si>
  <si>
    <t>Владислав Боштан</t>
  </si>
  <si>
    <t>Ігор Мусієнко</t>
  </si>
  <si>
    <t>Міщенко Ярослав</t>
  </si>
  <si>
    <t>Гнатюк Вікторія</t>
  </si>
  <si>
    <t>Шевчук Роман</t>
  </si>
  <si>
    <t>Дячук Аліна</t>
  </si>
  <si>
    <t xml:space="preserve">Гусятинський Кирило </t>
  </si>
  <si>
    <t>Стрігіна Вероніка</t>
  </si>
  <si>
    <t>Маніяк Ольга</t>
  </si>
  <si>
    <t>Салабай Владислав</t>
  </si>
  <si>
    <t>Лаврик Софія</t>
  </si>
  <si>
    <t xml:space="preserve">Сауш Поліна </t>
  </si>
  <si>
    <t>Решетніков Сергій</t>
  </si>
  <si>
    <t>Перун Юлія</t>
  </si>
  <si>
    <t>Ольшанська Анастасія</t>
  </si>
  <si>
    <t>Ковінько Тетяна</t>
  </si>
  <si>
    <t>Руденко Олександра</t>
  </si>
  <si>
    <t xml:space="preserve">Анастасія Мазур </t>
  </si>
  <si>
    <t>Салогуб Аліна</t>
  </si>
  <si>
    <t>Сиротюк Даша</t>
  </si>
  <si>
    <t xml:space="preserve">Квасниця Валерія </t>
  </si>
  <si>
    <t xml:space="preserve">Кліщ Сергій       </t>
  </si>
  <si>
    <t>Гречкосій Дарина</t>
  </si>
  <si>
    <t>Софія Сміх</t>
  </si>
  <si>
    <t>Кочуг Катерина</t>
  </si>
  <si>
    <t>Маргарита Коновал</t>
  </si>
  <si>
    <t xml:space="preserve">Катерина Налапко </t>
  </si>
  <si>
    <t>Варій Марія</t>
  </si>
  <si>
    <t>Берездецька Анна</t>
  </si>
  <si>
    <t>Єлизавета-Параскевія Яцула</t>
  </si>
  <si>
    <t xml:space="preserve">Налізько Анастасія </t>
  </si>
  <si>
    <t>Андріана Сабов</t>
  </si>
  <si>
    <t>Чепига Анастасія</t>
  </si>
  <si>
    <t xml:space="preserve">Василик Любомир </t>
  </si>
  <si>
    <t>Дуброва Катерина</t>
  </si>
  <si>
    <t>Ольга Кушнір</t>
  </si>
  <si>
    <t>Юсупов Юрій</t>
  </si>
  <si>
    <t xml:space="preserve">Воронко Марія Валеріївна </t>
  </si>
  <si>
    <t>Горожанкін Маттео Джованні</t>
  </si>
  <si>
    <t>Прилуцька Тетяна</t>
  </si>
  <si>
    <t>Яхнова Валерія</t>
  </si>
  <si>
    <t>Сніцар Сніжана</t>
  </si>
  <si>
    <t>Євстратова Анна</t>
  </si>
  <si>
    <t>Ткачук Анна</t>
  </si>
  <si>
    <t>Рева Владислава Ігорівна</t>
  </si>
  <si>
    <t>Наталія Ходзінська</t>
  </si>
  <si>
    <t>Єршова Маргарита</t>
  </si>
  <si>
    <t>Боштан Владислав</t>
  </si>
  <si>
    <t>Олександра Ожема</t>
  </si>
  <si>
    <t>Черних Катерина</t>
  </si>
  <si>
    <t>Парфєнтьєва Анна Андріївна</t>
  </si>
  <si>
    <t>Михайло Катеренюк</t>
  </si>
  <si>
    <t>Мазур Анастасія</t>
  </si>
  <si>
    <t xml:space="preserve">Ващишин Артем </t>
  </si>
  <si>
    <t>Кочерган Богдан</t>
  </si>
  <si>
    <t>Валерія Усенко</t>
  </si>
  <si>
    <t>Мамчий Камілла</t>
  </si>
  <si>
    <t>Надійний_пароль_</t>
  </si>
  <si>
    <t xml:space="preserve">Беркут Кароліна </t>
  </si>
  <si>
    <t>Ковтун Ярослав</t>
  </si>
  <si>
    <t>Єременко Крістіна</t>
  </si>
  <si>
    <t>Тишко Дарья</t>
  </si>
  <si>
    <t xml:space="preserve">Вікторія Гандзюк </t>
  </si>
  <si>
    <t>Леменік Вероніка</t>
  </si>
  <si>
    <t>Анастасія Добропас</t>
  </si>
  <si>
    <t>Ляшко Вікторія</t>
  </si>
  <si>
    <t xml:space="preserve">Суворова Марія </t>
  </si>
  <si>
    <t>Анна Буряк</t>
  </si>
  <si>
    <t xml:space="preserve">Дар'я Масловата </t>
  </si>
  <si>
    <t>Стрельчук Анна</t>
  </si>
  <si>
    <t>Олександра Іщук</t>
  </si>
  <si>
    <t xml:space="preserve">Торко Соломія </t>
  </si>
  <si>
    <t>Шпінь Мирослава</t>
  </si>
  <si>
    <t xml:space="preserve">Сухоплюєва Дар'я </t>
  </si>
  <si>
    <t xml:space="preserve">Валерія Усенко </t>
  </si>
  <si>
    <t xml:space="preserve">Самко Анастасія </t>
  </si>
  <si>
    <t>Куцак Софія</t>
  </si>
  <si>
    <t>Вікторія Красножон</t>
  </si>
  <si>
    <t xml:space="preserve">Смішко Тетяна </t>
  </si>
  <si>
    <t>Гуда Валерія</t>
  </si>
  <si>
    <t>Ярощук Віталіна</t>
  </si>
  <si>
    <t xml:space="preserve">Палига Анастасія </t>
  </si>
  <si>
    <t>Кирея Надія</t>
  </si>
  <si>
    <t>Шимко Дарія</t>
  </si>
  <si>
    <t>Язвінська Діана</t>
  </si>
  <si>
    <t>Анастасія Бучко</t>
  </si>
  <si>
    <t>Сєчко Алєвтіна</t>
  </si>
  <si>
    <t>Яриза Іванна</t>
  </si>
  <si>
    <t xml:space="preserve">Твердохліб Дар‘я </t>
  </si>
  <si>
    <t xml:space="preserve">Струс Назарій Васильович </t>
  </si>
  <si>
    <t>Ярослав Морозюк</t>
  </si>
  <si>
    <t xml:space="preserve">Слободян Максим </t>
  </si>
  <si>
    <t>Таран Анна</t>
  </si>
  <si>
    <t xml:space="preserve">Андрейків Кіра </t>
  </si>
  <si>
    <t>Андрій Табунщик</t>
  </si>
  <si>
    <t>Фоміних Софія</t>
  </si>
  <si>
    <t>Врублевський Сергій</t>
  </si>
  <si>
    <t>Саустян Яна</t>
  </si>
  <si>
    <t>Малієнко Михайло</t>
  </si>
  <si>
    <t xml:space="preserve">Березюк Лія </t>
  </si>
  <si>
    <t>Мацко Вікторія</t>
  </si>
  <si>
    <t>Хоменко Богдана</t>
  </si>
  <si>
    <t>Павлова Марія</t>
  </si>
  <si>
    <t>Галинська Лілія</t>
  </si>
  <si>
    <t>Сокур Анастасія</t>
  </si>
  <si>
    <t>Гуща Анастасія</t>
  </si>
  <si>
    <t>Руденко Олександр Володимирович</t>
  </si>
  <si>
    <t xml:space="preserve">Михайлюк Юлія </t>
  </si>
  <si>
    <t xml:space="preserve">Тіщенко Світлана Сергіївна </t>
  </si>
  <si>
    <t xml:space="preserve">Ковальов Володимир </t>
  </si>
  <si>
    <t>Суховій Олена</t>
  </si>
  <si>
    <t>Кадобна Марія</t>
  </si>
  <si>
    <t>Триндюк Марія</t>
  </si>
  <si>
    <t>Штангрет Вероніка</t>
  </si>
  <si>
    <t>Фонок Вікторія</t>
  </si>
  <si>
    <t>Притуляк А.</t>
  </si>
  <si>
    <t>Задорожна А.</t>
  </si>
  <si>
    <t>Гурик М.</t>
  </si>
  <si>
    <t>№ з/п</t>
  </si>
  <si>
    <t>Чухно Владислава</t>
  </si>
  <si>
    <t xml:space="preserve">Білко Данило </t>
  </si>
  <si>
    <t xml:space="preserve">Бондарєв Олексій  </t>
  </si>
  <si>
    <t xml:space="preserve">Солодкий Денис  </t>
  </si>
  <si>
    <t>Нечитайло Максим</t>
  </si>
  <si>
    <t>Завантажити сертифікат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</si>
</sst>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tzADCbo1IPsLMIRC570p" TargetMode="External"/><Relationship Id="rId671" Type="http://schemas.openxmlformats.org/officeDocument/2006/relationships/hyperlink" Target="https://talan.bank.gov.ua/get-user-certificate/tzADCHjk4oBIHJCtNEGO" TargetMode="External"/><Relationship Id="rId21" Type="http://schemas.openxmlformats.org/officeDocument/2006/relationships/hyperlink" Target="https://talan.bank.gov.ua/get-user-certificate/tzADCP9iwCrDm-4KqHHk" TargetMode="External"/><Relationship Id="rId324" Type="http://schemas.openxmlformats.org/officeDocument/2006/relationships/hyperlink" Target="https://talan.bank.gov.ua/get-user-certificate/tzADCSgMpGF7kQqwQttF" TargetMode="External"/><Relationship Id="rId531" Type="http://schemas.openxmlformats.org/officeDocument/2006/relationships/hyperlink" Target="https://talan.bank.gov.ua/get-user-certificate/tzADCc0QBUgd4b5mmxWr" TargetMode="External"/><Relationship Id="rId629" Type="http://schemas.openxmlformats.org/officeDocument/2006/relationships/hyperlink" Target="https://talan.bank.gov.ua/get-user-certificate/tzADCUaDjID3--SBEWGe" TargetMode="External"/><Relationship Id="rId170" Type="http://schemas.openxmlformats.org/officeDocument/2006/relationships/hyperlink" Target="https://talan.bank.gov.ua/get-user-certificate/tzADCzGVAuJ-0j4IODHh" TargetMode="External"/><Relationship Id="rId268" Type="http://schemas.openxmlformats.org/officeDocument/2006/relationships/hyperlink" Target="https://talan.bank.gov.ua/get-user-certificate/tzADC776btoeYwQtd6Q5" TargetMode="External"/><Relationship Id="rId475" Type="http://schemas.openxmlformats.org/officeDocument/2006/relationships/hyperlink" Target="https://talan.bank.gov.ua/get-user-certificate/tzADCSSn5wvaFR2Mm9ko" TargetMode="External"/><Relationship Id="rId682" Type="http://schemas.openxmlformats.org/officeDocument/2006/relationships/hyperlink" Target="https://talan.bank.gov.ua/get-user-certificate/tzADC58NkvXM7e7CZ-QM" TargetMode="External"/><Relationship Id="rId32" Type="http://schemas.openxmlformats.org/officeDocument/2006/relationships/hyperlink" Target="https://talan.bank.gov.ua/get-user-certificate/tzADCw9EcfZxrF2xl70V" TargetMode="External"/><Relationship Id="rId128" Type="http://schemas.openxmlformats.org/officeDocument/2006/relationships/hyperlink" Target="https://talan.bank.gov.ua/get-user-certificate/tzADCsyx8YGYkq49ouOR" TargetMode="External"/><Relationship Id="rId335" Type="http://schemas.openxmlformats.org/officeDocument/2006/relationships/hyperlink" Target="https://talan.bank.gov.ua/get-user-certificate/tzADCyKD3paw6DC3sGN2" TargetMode="External"/><Relationship Id="rId542" Type="http://schemas.openxmlformats.org/officeDocument/2006/relationships/hyperlink" Target="https://talan.bank.gov.ua/get-user-certificate/tzADCxHY8zyV9xiSnB9n" TargetMode="External"/><Relationship Id="rId181" Type="http://schemas.openxmlformats.org/officeDocument/2006/relationships/hyperlink" Target="https://talan.bank.gov.ua/get-user-certificate/tzADCI4u0pdyjybnp2qK" TargetMode="External"/><Relationship Id="rId402" Type="http://schemas.openxmlformats.org/officeDocument/2006/relationships/hyperlink" Target="https://talan.bank.gov.ua/get-user-certificate/tzADCg3FbsQIMijgX7id" TargetMode="External"/><Relationship Id="rId279" Type="http://schemas.openxmlformats.org/officeDocument/2006/relationships/hyperlink" Target="https://talan.bank.gov.ua/get-user-certificate/tzADCK84CnLk2983dwaD" TargetMode="External"/><Relationship Id="rId486" Type="http://schemas.openxmlformats.org/officeDocument/2006/relationships/hyperlink" Target="https://talan.bank.gov.ua/get-user-certificate/tzADCCa12dOAfDZOccH_" TargetMode="External"/><Relationship Id="rId693" Type="http://schemas.openxmlformats.org/officeDocument/2006/relationships/hyperlink" Target="https://talan.bank.gov.ua/get-user-certificate/tzADCJiHNVI8kqoGXbYg" TargetMode="External"/><Relationship Id="rId707" Type="http://schemas.openxmlformats.org/officeDocument/2006/relationships/hyperlink" Target="https://talan.bank.gov.ua/get-user-certificate/tzADCtllh4sfRqWyUK4i" TargetMode="External"/><Relationship Id="rId43" Type="http://schemas.openxmlformats.org/officeDocument/2006/relationships/hyperlink" Target="https://talan.bank.gov.ua/get-user-certificate/tzADCtXVhIDN5WL15jZC" TargetMode="External"/><Relationship Id="rId139" Type="http://schemas.openxmlformats.org/officeDocument/2006/relationships/hyperlink" Target="https://talan.bank.gov.ua/get-user-certificate/tzADCJu3ZSxFRk0sEqJG" TargetMode="External"/><Relationship Id="rId346" Type="http://schemas.openxmlformats.org/officeDocument/2006/relationships/hyperlink" Target="https://talan.bank.gov.ua/get-user-certificate/tzADCxPIzbejpmDsQ6jA" TargetMode="External"/><Relationship Id="rId553" Type="http://schemas.openxmlformats.org/officeDocument/2006/relationships/hyperlink" Target="https://talan.bank.gov.ua/get-user-certificate/tzADCWqwMhVXbT4v3g_c" TargetMode="External"/><Relationship Id="rId192" Type="http://schemas.openxmlformats.org/officeDocument/2006/relationships/hyperlink" Target="https://talan.bank.gov.ua/get-user-certificate/tzADCDV_TsFS8Cmw5F-H" TargetMode="External"/><Relationship Id="rId206" Type="http://schemas.openxmlformats.org/officeDocument/2006/relationships/hyperlink" Target="https://talan.bank.gov.ua/get-user-certificate/tzADC8jEaLHeQwM62Cbc" TargetMode="External"/><Relationship Id="rId413" Type="http://schemas.openxmlformats.org/officeDocument/2006/relationships/hyperlink" Target="https://talan.bank.gov.ua/get-user-certificate/tzADCjThD6MAPP7pVIa5" TargetMode="External"/><Relationship Id="rId497" Type="http://schemas.openxmlformats.org/officeDocument/2006/relationships/hyperlink" Target="https://talan.bank.gov.ua/get-user-certificate/tzADCpb2MgL1EFkFeiPY" TargetMode="External"/><Relationship Id="rId620" Type="http://schemas.openxmlformats.org/officeDocument/2006/relationships/hyperlink" Target="https://talan.bank.gov.ua/get-user-certificate/tzADChoMucir7_A66epv" TargetMode="External"/><Relationship Id="rId718" Type="http://schemas.openxmlformats.org/officeDocument/2006/relationships/hyperlink" Target="https://talan.bank.gov.ua/get-user-certificate/tzADCcDFrM2R0IVQSJIj" TargetMode="External"/><Relationship Id="rId357" Type="http://schemas.openxmlformats.org/officeDocument/2006/relationships/hyperlink" Target="https://talan.bank.gov.ua/get-user-certificate/tzADCdvfO5vj8HF3YC_m" TargetMode="External"/><Relationship Id="rId54" Type="http://schemas.openxmlformats.org/officeDocument/2006/relationships/hyperlink" Target="https://talan.bank.gov.ua/get-user-certificate/tzADCwwzb65Hu7x-K4AZ" TargetMode="External"/><Relationship Id="rId217" Type="http://schemas.openxmlformats.org/officeDocument/2006/relationships/hyperlink" Target="https://talan.bank.gov.ua/get-user-certificate/tzADCsiT0poJ4ezPZ4gU" TargetMode="External"/><Relationship Id="rId564" Type="http://schemas.openxmlformats.org/officeDocument/2006/relationships/hyperlink" Target="https://talan.bank.gov.ua/get-user-certificate/tzADCriUTLJjcfyabEH1" TargetMode="External"/><Relationship Id="rId424" Type="http://schemas.openxmlformats.org/officeDocument/2006/relationships/hyperlink" Target="https://talan.bank.gov.ua/get-user-certificate/tzADCH9BPC6f-ONXWFDW" TargetMode="External"/><Relationship Id="rId631" Type="http://schemas.openxmlformats.org/officeDocument/2006/relationships/hyperlink" Target="https://talan.bank.gov.ua/get-user-certificate/tzADC7l9vWtjyT4GiV7j" TargetMode="External"/><Relationship Id="rId270" Type="http://schemas.openxmlformats.org/officeDocument/2006/relationships/hyperlink" Target="https://talan.bank.gov.ua/get-user-certificate/tzADCH9QNA2T-bTyd8Vy" TargetMode="External"/><Relationship Id="rId65" Type="http://schemas.openxmlformats.org/officeDocument/2006/relationships/hyperlink" Target="https://talan.bank.gov.ua/get-user-certificate/tzADCreSUdxUgpv1NBtT" TargetMode="External"/><Relationship Id="rId130" Type="http://schemas.openxmlformats.org/officeDocument/2006/relationships/hyperlink" Target="https://talan.bank.gov.ua/get-user-certificate/tzADCvXT9Nm4WzsuNbUR" TargetMode="External"/><Relationship Id="rId368" Type="http://schemas.openxmlformats.org/officeDocument/2006/relationships/hyperlink" Target="https://talan.bank.gov.ua/get-user-certificate/tzADCy6WJnSQraWQlSts" TargetMode="External"/><Relationship Id="rId575" Type="http://schemas.openxmlformats.org/officeDocument/2006/relationships/hyperlink" Target="https://talan.bank.gov.ua/get-user-certificate/tzADCP6U7lClTszShQo7" TargetMode="External"/><Relationship Id="rId228" Type="http://schemas.openxmlformats.org/officeDocument/2006/relationships/hyperlink" Target="https://talan.bank.gov.ua/get-user-certificate/tzADCJG97uT2j4pjP-t8" TargetMode="External"/><Relationship Id="rId435" Type="http://schemas.openxmlformats.org/officeDocument/2006/relationships/hyperlink" Target="https://talan.bank.gov.ua/get-user-certificate/tzADCTLUlYai3q04IypE" TargetMode="External"/><Relationship Id="rId642" Type="http://schemas.openxmlformats.org/officeDocument/2006/relationships/hyperlink" Target="https://talan.bank.gov.ua/get-user-certificate/tzADCxKrBYhvN10xGGB5" TargetMode="External"/><Relationship Id="rId281" Type="http://schemas.openxmlformats.org/officeDocument/2006/relationships/hyperlink" Target="https://talan.bank.gov.ua/get-user-certificate/tzADCOYn_XK70T97jxmZ" TargetMode="External"/><Relationship Id="rId502" Type="http://schemas.openxmlformats.org/officeDocument/2006/relationships/hyperlink" Target="https://talan.bank.gov.ua/get-user-certificate/tzADCSBILI-z5Em85TB1" TargetMode="External"/><Relationship Id="rId76" Type="http://schemas.openxmlformats.org/officeDocument/2006/relationships/hyperlink" Target="https://talan.bank.gov.ua/get-user-certificate/tzADC_Zq_Qm5aYfs-0dc" TargetMode="External"/><Relationship Id="rId141" Type="http://schemas.openxmlformats.org/officeDocument/2006/relationships/hyperlink" Target="https://talan.bank.gov.ua/get-user-certificate/tzADCX8BBpedQCgkFRKM" TargetMode="External"/><Relationship Id="rId379" Type="http://schemas.openxmlformats.org/officeDocument/2006/relationships/hyperlink" Target="https://talan.bank.gov.ua/get-user-certificate/tzADCf7kN9yfvbvsnxwd" TargetMode="External"/><Relationship Id="rId586" Type="http://schemas.openxmlformats.org/officeDocument/2006/relationships/hyperlink" Target="https://talan.bank.gov.ua/get-user-certificate/tzADCxq8GWCDe0RMo30i" TargetMode="External"/><Relationship Id="rId7" Type="http://schemas.openxmlformats.org/officeDocument/2006/relationships/hyperlink" Target="https://talan.bank.gov.ua/get-user-certificate/tzADCWKSDf7mTZK-7jWK" TargetMode="External"/><Relationship Id="rId239" Type="http://schemas.openxmlformats.org/officeDocument/2006/relationships/hyperlink" Target="https://talan.bank.gov.ua/get-user-certificate/tzADCy6SIPCBVZnKwdG1" TargetMode="External"/><Relationship Id="rId446" Type="http://schemas.openxmlformats.org/officeDocument/2006/relationships/hyperlink" Target="https://talan.bank.gov.ua/get-user-certificate/tzADCLx5v-lxrs5rsLQn" TargetMode="External"/><Relationship Id="rId653" Type="http://schemas.openxmlformats.org/officeDocument/2006/relationships/hyperlink" Target="https://talan.bank.gov.ua/get-user-certificate/tzADCCeg2Cc5_BebPtuh" TargetMode="External"/><Relationship Id="rId292" Type="http://schemas.openxmlformats.org/officeDocument/2006/relationships/hyperlink" Target="https://talan.bank.gov.ua/get-user-certificate/tzADCExJ24xF6Fbmx-x8" TargetMode="External"/><Relationship Id="rId306" Type="http://schemas.openxmlformats.org/officeDocument/2006/relationships/hyperlink" Target="https://talan.bank.gov.ua/get-user-certificate/tzADCTXdbCQMlwUj5MHH" TargetMode="External"/><Relationship Id="rId87" Type="http://schemas.openxmlformats.org/officeDocument/2006/relationships/hyperlink" Target="https://talan.bank.gov.ua/get-user-certificate/tzADCbFzs5KcdfUPzrG1" TargetMode="External"/><Relationship Id="rId513" Type="http://schemas.openxmlformats.org/officeDocument/2006/relationships/hyperlink" Target="https://talan.bank.gov.ua/get-user-certificate/tzADC_RbV9VnuJzpI8Dl" TargetMode="External"/><Relationship Id="rId597" Type="http://schemas.openxmlformats.org/officeDocument/2006/relationships/hyperlink" Target="https://talan.bank.gov.ua/get-user-certificate/tzADCBS--apIIAbkhhZ_" TargetMode="External"/><Relationship Id="rId720" Type="http://schemas.openxmlformats.org/officeDocument/2006/relationships/hyperlink" Target="https://talan.bank.gov.ua/get-user-certificate/tzADCet0I5Mvbd56saPO" TargetMode="External"/><Relationship Id="rId152" Type="http://schemas.openxmlformats.org/officeDocument/2006/relationships/hyperlink" Target="https://talan.bank.gov.ua/get-user-certificate/tzADCL9cBaUNYy2Vqzuq" TargetMode="External"/><Relationship Id="rId457" Type="http://schemas.openxmlformats.org/officeDocument/2006/relationships/hyperlink" Target="https://talan.bank.gov.ua/get-user-certificate/tzADCV1tUt1ClNBAyK2R" TargetMode="External"/><Relationship Id="rId664" Type="http://schemas.openxmlformats.org/officeDocument/2006/relationships/hyperlink" Target="https://talan.bank.gov.ua/get-user-certificate/tzADCYf-kH6vYG7iWJf1" TargetMode="External"/><Relationship Id="rId14" Type="http://schemas.openxmlformats.org/officeDocument/2006/relationships/hyperlink" Target="https://talan.bank.gov.ua/get-user-certificate/tzADC54wBP2tsLvrNIX2" TargetMode="External"/><Relationship Id="rId317" Type="http://schemas.openxmlformats.org/officeDocument/2006/relationships/hyperlink" Target="https://talan.bank.gov.ua/get-user-certificate/tzADCXx_b2SM6pLVN4Ku" TargetMode="External"/><Relationship Id="rId524" Type="http://schemas.openxmlformats.org/officeDocument/2006/relationships/hyperlink" Target="https://talan.bank.gov.ua/get-user-certificate/tzADCYiP0nscYLxRE4Y_" TargetMode="External"/><Relationship Id="rId98" Type="http://schemas.openxmlformats.org/officeDocument/2006/relationships/hyperlink" Target="https://talan.bank.gov.ua/get-user-certificate/tzADCM4wcgB9FR0ow5aX" TargetMode="External"/><Relationship Id="rId163" Type="http://schemas.openxmlformats.org/officeDocument/2006/relationships/hyperlink" Target="https://talan.bank.gov.ua/get-user-certificate/tzADCznSCnG56hc_vgiD" TargetMode="External"/><Relationship Id="rId370" Type="http://schemas.openxmlformats.org/officeDocument/2006/relationships/hyperlink" Target="https://talan.bank.gov.ua/get-user-certificate/tzADColhnEOezZuv5iDf" TargetMode="External"/><Relationship Id="rId230" Type="http://schemas.openxmlformats.org/officeDocument/2006/relationships/hyperlink" Target="https://talan.bank.gov.ua/get-user-certificate/tzADC8LybPX4av3DuJ8e" TargetMode="External"/><Relationship Id="rId468" Type="http://schemas.openxmlformats.org/officeDocument/2006/relationships/hyperlink" Target="https://talan.bank.gov.ua/get-user-certificate/tzADCiMHdZZqPHA29VyC" TargetMode="External"/><Relationship Id="rId675" Type="http://schemas.openxmlformats.org/officeDocument/2006/relationships/hyperlink" Target="https://talan.bank.gov.ua/get-user-certificate/tzADC-Rbr2D9rconyzxT" TargetMode="External"/><Relationship Id="rId25" Type="http://schemas.openxmlformats.org/officeDocument/2006/relationships/hyperlink" Target="https://talan.bank.gov.ua/get-user-certificate/tzADC3PFGUmoLQv9730f" TargetMode="External"/><Relationship Id="rId328" Type="http://schemas.openxmlformats.org/officeDocument/2006/relationships/hyperlink" Target="https://talan.bank.gov.ua/get-user-certificate/tzADCt0xRsbi7_ITjJpt" TargetMode="External"/><Relationship Id="rId535" Type="http://schemas.openxmlformats.org/officeDocument/2006/relationships/hyperlink" Target="https://talan.bank.gov.ua/get-user-certificate/tzADClEOzIdjLSjffTrt" TargetMode="External"/><Relationship Id="rId174" Type="http://schemas.openxmlformats.org/officeDocument/2006/relationships/hyperlink" Target="https://talan.bank.gov.ua/get-user-certificate/tzADCdMBo15NGGUCjYSy" TargetMode="External"/><Relationship Id="rId381" Type="http://schemas.openxmlformats.org/officeDocument/2006/relationships/hyperlink" Target="https://talan.bank.gov.ua/get-user-certificate/tzADC-_1eMzKOlr2de1G" TargetMode="External"/><Relationship Id="rId602" Type="http://schemas.openxmlformats.org/officeDocument/2006/relationships/hyperlink" Target="https://talan.bank.gov.ua/get-user-certificate/tzADCnVG_loW2soMFy1y" TargetMode="External"/><Relationship Id="rId241" Type="http://schemas.openxmlformats.org/officeDocument/2006/relationships/hyperlink" Target="https://talan.bank.gov.ua/get-user-certificate/tzADCa0RPtbgJcehoZ2s" TargetMode="External"/><Relationship Id="rId479" Type="http://schemas.openxmlformats.org/officeDocument/2006/relationships/hyperlink" Target="https://talan.bank.gov.ua/get-user-certificate/tzADCd6681JzC0pJsEk-" TargetMode="External"/><Relationship Id="rId686" Type="http://schemas.openxmlformats.org/officeDocument/2006/relationships/hyperlink" Target="https://talan.bank.gov.ua/get-user-certificate/tzADCulQ73aYuCy15Ovv" TargetMode="External"/><Relationship Id="rId36" Type="http://schemas.openxmlformats.org/officeDocument/2006/relationships/hyperlink" Target="https://talan.bank.gov.ua/get-user-certificate/tzADCE-hXbYQG20uE-UT" TargetMode="External"/><Relationship Id="rId339" Type="http://schemas.openxmlformats.org/officeDocument/2006/relationships/hyperlink" Target="https://talan.bank.gov.ua/get-user-certificate/tzADCoL7lBN0y4wVCIFj" TargetMode="External"/><Relationship Id="rId546" Type="http://schemas.openxmlformats.org/officeDocument/2006/relationships/hyperlink" Target="https://talan.bank.gov.ua/get-user-certificate/tzADCClQLBgDR_1tXHbr" TargetMode="External"/><Relationship Id="rId101" Type="http://schemas.openxmlformats.org/officeDocument/2006/relationships/hyperlink" Target="https://talan.bank.gov.ua/get-user-certificate/tzADC4IC0y6wyAnNXfe3" TargetMode="External"/><Relationship Id="rId185" Type="http://schemas.openxmlformats.org/officeDocument/2006/relationships/hyperlink" Target="https://talan.bank.gov.ua/get-user-certificate/tzADCeUdxxFI1Hp6ksdc" TargetMode="External"/><Relationship Id="rId406" Type="http://schemas.openxmlformats.org/officeDocument/2006/relationships/hyperlink" Target="https://talan.bank.gov.ua/get-user-certificate/tzADCsHhjK4yCTNDerJ9" TargetMode="External"/><Relationship Id="rId392" Type="http://schemas.openxmlformats.org/officeDocument/2006/relationships/hyperlink" Target="https://talan.bank.gov.ua/get-user-certificate/tzADCXEk_YZGQRPDFAfK" TargetMode="External"/><Relationship Id="rId613" Type="http://schemas.openxmlformats.org/officeDocument/2006/relationships/hyperlink" Target="https://talan.bank.gov.ua/get-user-certificate/tzADC57Jxa7C5I7C3d-d" TargetMode="External"/><Relationship Id="rId697" Type="http://schemas.openxmlformats.org/officeDocument/2006/relationships/hyperlink" Target="https://talan.bank.gov.ua/get-user-certificate/tzADCYh8BR1s2VVOz7CN" TargetMode="External"/><Relationship Id="rId252" Type="http://schemas.openxmlformats.org/officeDocument/2006/relationships/hyperlink" Target="https://talan.bank.gov.ua/get-user-certificate/tzADCCtzIr_tje06JKvO" TargetMode="External"/><Relationship Id="rId47" Type="http://schemas.openxmlformats.org/officeDocument/2006/relationships/hyperlink" Target="https://talan.bank.gov.ua/get-user-certificate/tzADCZEknCUsUSKP8wf1" TargetMode="External"/><Relationship Id="rId112" Type="http://schemas.openxmlformats.org/officeDocument/2006/relationships/hyperlink" Target="https://talan.bank.gov.ua/get-user-certificate/tzADCWYz6R-o2mCgiSis" TargetMode="External"/><Relationship Id="rId557" Type="http://schemas.openxmlformats.org/officeDocument/2006/relationships/hyperlink" Target="https://talan.bank.gov.ua/get-user-certificate/tzADCfnHmGZidc5S3KP_" TargetMode="External"/><Relationship Id="rId196" Type="http://schemas.openxmlformats.org/officeDocument/2006/relationships/hyperlink" Target="https://talan.bank.gov.ua/get-user-certificate/tzADCiQIgVDZosoktPJ3" TargetMode="External"/><Relationship Id="rId417" Type="http://schemas.openxmlformats.org/officeDocument/2006/relationships/hyperlink" Target="https://talan.bank.gov.ua/get-user-certificate/tzADCU0e9jvgMzY7-ciS" TargetMode="External"/><Relationship Id="rId624" Type="http://schemas.openxmlformats.org/officeDocument/2006/relationships/hyperlink" Target="https://talan.bank.gov.ua/get-user-certificate/tzADC5Rdy0EIN8x0JExB" TargetMode="External"/><Relationship Id="rId263" Type="http://schemas.openxmlformats.org/officeDocument/2006/relationships/hyperlink" Target="https://talan.bank.gov.ua/get-user-certificate/tzADCqyMmJhWTreVL4wZ" TargetMode="External"/><Relationship Id="rId470" Type="http://schemas.openxmlformats.org/officeDocument/2006/relationships/hyperlink" Target="https://talan.bank.gov.ua/get-user-certificate/tzADCHQ7xl3xqYc6sgHi" TargetMode="External"/><Relationship Id="rId58" Type="http://schemas.openxmlformats.org/officeDocument/2006/relationships/hyperlink" Target="https://talan.bank.gov.ua/get-user-certificate/tzADCcVA0ezwwamGYfuH" TargetMode="External"/><Relationship Id="rId123" Type="http://schemas.openxmlformats.org/officeDocument/2006/relationships/hyperlink" Target="https://talan.bank.gov.ua/get-user-certificate/tzADC1vUZeVOP_k0rNMt" TargetMode="External"/><Relationship Id="rId330" Type="http://schemas.openxmlformats.org/officeDocument/2006/relationships/hyperlink" Target="https://talan.bank.gov.ua/get-user-certificate/tzADCnYVubTRLuUalTZY" TargetMode="External"/><Relationship Id="rId568" Type="http://schemas.openxmlformats.org/officeDocument/2006/relationships/hyperlink" Target="https://talan.bank.gov.ua/get-user-certificate/tzADCuYCCHZGvwpb9LA1" TargetMode="External"/><Relationship Id="rId428" Type="http://schemas.openxmlformats.org/officeDocument/2006/relationships/hyperlink" Target="https://talan.bank.gov.ua/get-user-certificate/tzADCMZQMfxFsSYWJmdl" TargetMode="External"/><Relationship Id="rId635" Type="http://schemas.openxmlformats.org/officeDocument/2006/relationships/hyperlink" Target="https://talan.bank.gov.ua/get-user-certificate/tzADCYCjss_cpnTmkoeb" TargetMode="External"/><Relationship Id="rId274" Type="http://schemas.openxmlformats.org/officeDocument/2006/relationships/hyperlink" Target="https://talan.bank.gov.ua/get-user-certificate/tzADC2YJ3ByillXFdIq3" TargetMode="External"/><Relationship Id="rId481" Type="http://schemas.openxmlformats.org/officeDocument/2006/relationships/hyperlink" Target="https://talan.bank.gov.ua/get-user-certificate/tzADCew09mM2zptDF8dl" TargetMode="External"/><Relationship Id="rId702" Type="http://schemas.openxmlformats.org/officeDocument/2006/relationships/hyperlink" Target="https://talan.bank.gov.ua/get-user-certificate/tzADCQfPb7CmLkMfpIEI" TargetMode="External"/><Relationship Id="rId69" Type="http://schemas.openxmlformats.org/officeDocument/2006/relationships/hyperlink" Target="https://talan.bank.gov.ua/get-user-certificate/tzADCxqI8SBMygtVahlx" TargetMode="External"/><Relationship Id="rId134" Type="http://schemas.openxmlformats.org/officeDocument/2006/relationships/hyperlink" Target="https://talan.bank.gov.ua/get-user-certificate/tzADCEX_0QA_0WKqp7E5" TargetMode="External"/><Relationship Id="rId579" Type="http://schemas.openxmlformats.org/officeDocument/2006/relationships/hyperlink" Target="https://talan.bank.gov.ua/get-user-certificate/tzADCA7D0MLec82USayZ" TargetMode="External"/><Relationship Id="rId341" Type="http://schemas.openxmlformats.org/officeDocument/2006/relationships/hyperlink" Target="https://talan.bank.gov.ua/get-user-certificate/tzADCXmAPRVOLo_i9m0u" TargetMode="External"/><Relationship Id="rId439" Type="http://schemas.openxmlformats.org/officeDocument/2006/relationships/hyperlink" Target="https://talan.bank.gov.ua/get-user-certificate/tzADCddfQIorkhjq4tl5" TargetMode="External"/><Relationship Id="rId646" Type="http://schemas.openxmlformats.org/officeDocument/2006/relationships/hyperlink" Target="https://talan.bank.gov.ua/get-user-certificate/tzADC8FOSDHAW_oVeedh" TargetMode="External"/><Relationship Id="rId201" Type="http://schemas.openxmlformats.org/officeDocument/2006/relationships/hyperlink" Target="https://talan.bank.gov.ua/get-user-certificate/tzADCz_y0wJfjTKib8HJ" TargetMode="External"/><Relationship Id="rId285" Type="http://schemas.openxmlformats.org/officeDocument/2006/relationships/hyperlink" Target="https://talan.bank.gov.ua/get-user-certificate/tzADCGv57yxSLNNVTwrg" TargetMode="External"/><Relationship Id="rId506" Type="http://schemas.openxmlformats.org/officeDocument/2006/relationships/hyperlink" Target="https://talan.bank.gov.ua/get-user-certificate/tzADCM3zNLbegmjX4qOz" TargetMode="External"/><Relationship Id="rId492" Type="http://schemas.openxmlformats.org/officeDocument/2006/relationships/hyperlink" Target="https://talan.bank.gov.ua/get-user-certificate/tzADC7k_Bhesbrswu8Jg" TargetMode="External"/><Relationship Id="rId713" Type="http://schemas.openxmlformats.org/officeDocument/2006/relationships/hyperlink" Target="https://talan.bank.gov.ua/get-user-certificate/tzADC98gJ87MQXOd2OjI" TargetMode="External"/><Relationship Id="rId145" Type="http://schemas.openxmlformats.org/officeDocument/2006/relationships/hyperlink" Target="https://talan.bank.gov.ua/get-user-certificate/tzADC7Qn00uJiVwkACXD" TargetMode="External"/><Relationship Id="rId352" Type="http://schemas.openxmlformats.org/officeDocument/2006/relationships/hyperlink" Target="https://talan.bank.gov.ua/get-user-certificate/tzADCnrI63rhrmg8oWbQ" TargetMode="External"/><Relationship Id="rId212" Type="http://schemas.openxmlformats.org/officeDocument/2006/relationships/hyperlink" Target="https://talan.bank.gov.ua/get-user-certificate/tzADC6AUpBZCFVqccJS5" TargetMode="External"/><Relationship Id="rId657" Type="http://schemas.openxmlformats.org/officeDocument/2006/relationships/hyperlink" Target="https://talan.bank.gov.ua/get-user-certificate/tzADC2UrAJOe3hUHHbzo" TargetMode="External"/><Relationship Id="rId296" Type="http://schemas.openxmlformats.org/officeDocument/2006/relationships/hyperlink" Target="https://talan.bank.gov.ua/get-user-certificate/tzADCZ-QyhLjUhIN830s" TargetMode="External"/><Relationship Id="rId517" Type="http://schemas.openxmlformats.org/officeDocument/2006/relationships/hyperlink" Target="https://talan.bank.gov.ua/get-user-certificate/tzADCV8TIaXAD-kQmb87" TargetMode="External"/><Relationship Id="rId724" Type="http://schemas.openxmlformats.org/officeDocument/2006/relationships/hyperlink" Target="https://talan.bank.gov.ua/get-user-certificate/QdjrEIKpQHLrYTCTnn9A" TargetMode="External"/><Relationship Id="rId60" Type="http://schemas.openxmlformats.org/officeDocument/2006/relationships/hyperlink" Target="https://talan.bank.gov.ua/get-user-certificate/tzADCAK7BGxVSOaIAlHe" TargetMode="External"/><Relationship Id="rId156" Type="http://schemas.openxmlformats.org/officeDocument/2006/relationships/hyperlink" Target="https://talan.bank.gov.ua/get-user-certificate/tzADCN-FOzk-pBDkl-KH" TargetMode="External"/><Relationship Id="rId363" Type="http://schemas.openxmlformats.org/officeDocument/2006/relationships/hyperlink" Target="https://talan.bank.gov.ua/get-user-certificate/tzADCNZf4XhWjItNhiNL" TargetMode="External"/><Relationship Id="rId570" Type="http://schemas.openxmlformats.org/officeDocument/2006/relationships/hyperlink" Target="https://talan.bank.gov.ua/get-user-certificate/tzADC4TRS1sCxs47UG5d" TargetMode="External"/><Relationship Id="rId223" Type="http://schemas.openxmlformats.org/officeDocument/2006/relationships/hyperlink" Target="https://talan.bank.gov.ua/get-user-certificate/tzADCc6Em0r_MVjel38W" TargetMode="External"/><Relationship Id="rId430" Type="http://schemas.openxmlformats.org/officeDocument/2006/relationships/hyperlink" Target="https://talan.bank.gov.ua/get-user-certificate/tzADC-BPGHb3dLQRy4kN" TargetMode="External"/><Relationship Id="rId668" Type="http://schemas.openxmlformats.org/officeDocument/2006/relationships/hyperlink" Target="https://talan.bank.gov.ua/get-user-certificate/tzADCxC51bUSStMoFym1" TargetMode="External"/><Relationship Id="rId18" Type="http://schemas.openxmlformats.org/officeDocument/2006/relationships/hyperlink" Target="https://talan.bank.gov.ua/get-user-certificate/tzADC4CAWoJM-JyYm8hy" TargetMode="External"/><Relationship Id="rId528" Type="http://schemas.openxmlformats.org/officeDocument/2006/relationships/hyperlink" Target="https://talan.bank.gov.ua/get-user-certificate/tzADCusdwhp_Y033BaHS" TargetMode="External"/><Relationship Id="rId167" Type="http://schemas.openxmlformats.org/officeDocument/2006/relationships/hyperlink" Target="https://talan.bank.gov.ua/get-user-certificate/tzADCqnKyhotOhsnk90V" TargetMode="External"/><Relationship Id="rId374" Type="http://schemas.openxmlformats.org/officeDocument/2006/relationships/hyperlink" Target="https://talan.bank.gov.ua/get-user-certificate/tzADCksf7bJyC8kWqs9C" TargetMode="External"/><Relationship Id="rId581" Type="http://schemas.openxmlformats.org/officeDocument/2006/relationships/hyperlink" Target="https://talan.bank.gov.ua/get-user-certificate/tzADCZl2xUS1ijhAHT-X" TargetMode="External"/><Relationship Id="rId71" Type="http://schemas.openxmlformats.org/officeDocument/2006/relationships/hyperlink" Target="https://talan.bank.gov.ua/get-user-certificate/tzADCLXhXhjPD65xux67" TargetMode="External"/><Relationship Id="rId234" Type="http://schemas.openxmlformats.org/officeDocument/2006/relationships/hyperlink" Target="https://talan.bank.gov.ua/get-user-certificate/tzADCSyX7Gc-Q3Ix4FjL" TargetMode="External"/><Relationship Id="rId679" Type="http://schemas.openxmlformats.org/officeDocument/2006/relationships/hyperlink" Target="https://talan.bank.gov.ua/get-user-certificate/tzADCdbz4v4-XtDp0duv" TargetMode="External"/><Relationship Id="rId2" Type="http://schemas.openxmlformats.org/officeDocument/2006/relationships/hyperlink" Target="https://talan.bank.gov.ua/get-user-certificate/tzADCXdYlbpYoZdPIh7U" TargetMode="External"/><Relationship Id="rId29" Type="http://schemas.openxmlformats.org/officeDocument/2006/relationships/hyperlink" Target="https://talan.bank.gov.ua/get-user-certificate/tzADCZ9pxUig0Lrh3kK2" TargetMode="External"/><Relationship Id="rId441" Type="http://schemas.openxmlformats.org/officeDocument/2006/relationships/hyperlink" Target="https://talan.bank.gov.ua/get-user-certificate/tzADC0X27wZR_tKFVuM0" TargetMode="External"/><Relationship Id="rId539" Type="http://schemas.openxmlformats.org/officeDocument/2006/relationships/hyperlink" Target="https://talan.bank.gov.ua/get-user-certificate/tzADC4-jw40Yrk3Fuucx" TargetMode="External"/><Relationship Id="rId178" Type="http://schemas.openxmlformats.org/officeDocument/2006/relationships/hyperlink" Target="https://talan.bank.gov.ua/get-user-certificate/tzADCoaOuUHhb9DLhuVY" TargetMode="External"/><Relationship Id="rId301" Type="http://schemas.openxmlformats.org/officeDocument/2006/relationships/hyperlink" Target="https://talan.bank.gov.ua/get-user-certificate/tzADCK_dhtkUtRD5ewLm" TargetMode="External"/><Relationship Id="rId82" Type="http://schemas.openxmlformats.org/officeDocument/2006/relationships/hyperlink" Target="https://talan.bank.gov.ua/get-user-certificate/tzADC7Ibu8SgIm6B-6aq" TargetMode="External"/><Relationship Id="rId385" Type="http://schemas.openxmlformats.org/officeDocument/2006/relationships/hyperlink" Target="https://talan.bank.gov.ua/get-user-certificate/tzADC2-O8g0Zy1WP5L_Y" TargetMode="External"/><Relationship Id="rId592" Type="http://schemas.openxmlformats.org/officeDocument/2006/relationships/hyperlink" Target="https://talan.bank.gov.ua/get-user-certificate/tzADCXcAKTp3g4IDGbev" TargetMode="External"/><Relationship Id="rId606" Type="http://schemas.openxmlformats.org/officeDocument/2006/relationships/hyperlink" Target="https://talan.bank.gov.ua/get-user-certificate/tzADC6Y95HRi1z3dLVaH" TargetMode="External"/><Relationship Id="rId245" Type="http://schemas.openxmlformats.org/officeDocument/2006/relationships/hyperlink" Target="https://talan.bank.gov.ua/get-user-certificate/tzADCzTNt9G7MdXo9NKL" TargetMode="External"/><Relationship Id="rId287" Type="http://schemas.openxmlformats.org/officeDocument/2006/relationships/hyperlink" Target="https://talan.bank.gov.ua/get-user-certificate/tzADCpBlfi36IJbiUcBU" TargetMode="External"/><Relationship Id="rId410" Type="http://schemas.openxmlformats.org/officeDocument/2006/relationships/hyperlink" Target="https://talan.bank.gov.ua/get-user-certificate/tzADCL1kNiegALPghlmx" TargetMode="External"/><Relationship Id="rId452" Type="http://schemas.openxmlformats.org/officeDocument/2006/relationships/hyperlink" Target="https://talan.bank.gov.ua/get-user-certificate/tzADCAu5yX7zbh_QplcS" TargetMode="External"/><Relationship Id="rId494" Type="http://schemas.openxmlformats.org/officeDocument/2006/relationships/hyperlink" Target="https://talan.bank.gov.ua/get-user-certificate/tzADCXYH_fGGB4d7TxPj" TargetMode="External"/><Relationship Id="rId508" Type="http://schemas.openxmlformats.org/officeDocument/2006/relationships/hyperlink" Target="https://talan.bank.gov.ua/get-user-certificate/tzADCL8afpfbQxyfLeyt" TargetMode="External"/><Relationship Id="rId715" Type="http://schemas.openxmlformats.org/officeDocument/2006/relationships/hyperlink" Target="https://talan.bank.gov.ua/get-user-certificate/tzADCT4AZ1PyTx_XcUl2" TargetMode="External"/><Relationship Id="rId105" Type="http://schemas.openxmlformats.org/officeDocument/2006/relationships/hyperlink" Target="https://talan.bank.gov.ua/get-user-certificate/tzADCU9LxzYOyfkTVoSi" TargetMode="External"/><Relationship Id="rId147" Type="http://schemas.openxmlformats.org/officeDocument/2006/relationships/hyperlink" Target="https://talan.bank.gov.ua/get-user-certificate/tzADCnpJFZLKRX9gJ0_0" TargetMode="External"/><Relationship Id="rId312" Type="http://schemas.openxmlformats.org/officeDocument/2006/relationships/hyperlink" Target="https://talan.bank.gov.ua/get-user-certificate/tzADCqu8Sm-k8nF70VdN" TargetMode="External"/><Relationship Id="rId354" Type="http://schemas.openxmlformats.org/officeDocument/2006/relationships/hyperlink" Target="https://talan.bank.gov.ua/get-user-certificate/tzADC5iuIlsSNDaSrFbi" TargetMode="External"/><Relationship Id="rId51" Type="http://schemas.openxmlformats.org/officeDocument/2006/relationships/hyperlink" Target="https://talan.bank.gov.ua/get-user-certificate/tzADCuU7ISNFWgYDPSzX" TargetMode="External"/><Relationship Id="rId93" Type="http://schemas.openxmlformats.org/officeDocument/2006/relationships/hyperlink" Target="https://talan.bank.gov.ua/get-user-certificate/tzADCwTbgWXsr0nDiM17" TargetMode="External"/><Relationship Id="rId189" Type="http://schemas.openxmlformats.org/officeDocument/2006/relationships/hyperlink" Target="https://talan.bank.gov.ua/get-user-certificate/tzADCtN-Gut_3WgEINaE" TargetMode="External"/><Relationship Id="rId396" Type="http://schemas.openxmlformats.org/officeDocument/2006/relationships/hyperlink" Target="https://talan.bank.gov.ua/get-user-certificate/tzADCna1yycOYL9y3xBx" TargetMode="External"/><Relationship Id="rId561" Type="http://schemas.openxmlformats.org/officeDocument/2006/relationships/hyperlink" Target="https://talan.bank.gov.ua/get-user-certificate/tzADCN2B7H0mW7VvGeEM" TargetMode="External"/><Relationship Id="rId617" Type="http://schemas.openxmlformats.org/officeDocument/2006/relationships/hyperlink" Target="https://talan.bank.gov.ua/get-user-certificate/tzADC0IdobqFEt2AQymu" TargetMode="External"/><Relationship Id="rId659" Type="http://schemas.openxmlformats.org/officeDocument/2006/relationships/hyperlink" Target="https://talan.bank.gov.ua/get-user-certificate/tzADCfv-F7P7xL4SHqwc" TargetMode="External"/><Relationship Id="rId214" Type="http://schemas.openxmlformats.org/officeDocument/2006/relationships/hyperlink" Target="https://talan.bank.gov.ua/get-user-certificate/tzADC05hlF-t2WIUO5I0" TargetMode="External"/><Relationship Id="rId256" Type="http://schemas.openxmlformats.org/officeDocument/2006/relationships/hyperlink" Target="https://talan.bank.gov.ua/get-user-certificate/tzADCz0PitLljQ9Qg_PP" TargetMode="External"/><Relationship Id="rId298" Type="http://schemas.openxmlformats.org/officeDocument/2006/relationships/hyperlink" Target="https://talan.bank.gov.ua/get-user-certificate/tzADCWRUEva_aJmvaeuk" TargetMode="External"/><Relationship Id="rId421" Type="http://schemas.openxmlformats.org/officeDocument/2006/relationships/hyperlink" Target="https://talan.bank.gov.ua/get-user-certificate/tzADCLjFtVOGySaQFX52" TargetMode="External"/><Relationship Id="rId463" Type="http://schemas.openxmlformats.org/officeDocument/2006/relationships/hyperlink" Target="https://talan.bank.gov.ua/get-user-certificate/tzADCw2ULfopo-olUdX4" TargetMode="External"/><Relationship Id="rId519" Type="http://schemas.openxmlformats.org/officeDocument/2006/relationships/hyperlink" Target="https://talan.bank.gov.ua/get-user-certificate/tzADCu6ptLTaqK5syrF5" TargetMode="External"/><Relationship Id="rId670" Type="http://schemas.openxmlformats.org/officeDocument/2006/relationships/hyperlink" Target="https://talan.bank.gov.ua/get-user-certificate/tzADCFr66q5YhH3jdXuU" TargetMode="External"/><Relationship Id="rId116" Type="http://schemas.openxmlformats.org/officeDocument/2006/relationships/hyperlink" Target="https://talan.bank.gov.ua/get-user-certificate/tzADCLAfXtXQXt9x-O7u" TargetMode="External"/><Relationship Id="rId158" Type="http://schemas.openxmlformats.org/officeDocument/2006/relationships/hyperlink" Target="https://talan.bank.gov.ua/get-user-certificate/tzADCwK9pUSX_ktIE--G" TargetMode="External"/><Relationship Id="rId323" Type="http://schemas.openxmlformats.org/officeDocument/2006/relationships/hyperlink" Target="https://talan.bank.gov.ua/get-user-certificate/tzADC0anlMIvfoSoVWev" TargetMode="External"/><Relationship Id="rId530" Type="http://schemas.openxmlformats.org/officeDocument/2006/relationships/hyperlink" Target="https://talan.bank.gov.ua/get-user-certificate/tzADCv7E4NLJSXaYHv7W" TargetMode="External"/><Relationship Id="rId726" Type="http://schemas.openxmlformats.org/officeDocument/2006/relationships/hyperlink" Target="https://talan.bank.gov.ua/get-user-certificate/_evGqmL2g536JTPT2u_S" TargetMode="External"/><Relationship Id="rId20" Type="http://schemas.openxmlformats.org/officeDocument/2006/relationships/hyperlink" Target="https://talan.bank.gov.ua/get-user-certificate/tzADCzYFOOZbjObpOcIO" TargetMode="External"/><Relationship Id="rId62" Type="http://schemas.openxmlformats.org/officeDocument/2006/relationships/hyperlink" Target="https://talan.bank.gov.ua/get-user-certificate/tzADCgjWuOux6a-SUgJ_" TargetMode="External"/><Relationship Id="rId365" Type="http://schemas.openxmlformats.org/officeDocument/2006/relationships/hyperlink" Target="https://talan.bank.gov.ua/get-user-certificate/tzADCBPNZQHDLZStB6J-" TargetMode="External"/><Relationship Id="rId572" Type="http://schemas.openxmlformats.org/officeDocument/2006/relationships/hyperlink" Target="https://talan.bank.gov.ua/get-user-certificate/tzADCzW6yq8ok8-8S_gj" TargetMode="External"/><Relationship Id="rId628" Type="http://schemas.openxmlformats.org/officeDocument/2006/relationships/hyperlink" Target="https://talan.bank.gov.ua/get-user-certificate/tzADCNM0JhGEYL8Bs2E_" TargetMode="External"/><Relationship Id="rId225" Type="http://schemas.openxmlformats.org/officeDocument/2006/relationships/hyperlink" Target="https://talan.bank.gov.ua/get-user-certificate/tzADClDftVEPf7IO9ay0" TargetMode="External"/><Relationship Id="rId267" Type="http://schemas.openxmlformats.org/officeDocument/2006/relationships/hyperlink" Target="https://talan.bank.gov.ua/get-user-certificate/tzADCkHVUQ0UAy8JnOId" TargetMode="External"/><Relationship Id="rId432" Type="http://schemas.openxmlformats.org/officeDocument/2006/relationships/hyperlink" Target="https://talan.bank.gov.ua/get-user-certificate/tzADCUQ-SU6AXk91wv41" TargetMode="External"/><Relationship Id="rId474" Type="http://schemas.openxmlformats.org/officeDocument/2006/relationships/hyperlink" Target="https://talan.bank.gov.ua/get-user-certificate/tzADCMaH0yvz3xS1Ju7J" TargetMode="External"/><Relationship Id="rId127" Type="http://schemas.openxmlformats.org/officeDocument/2006/relationships/hyperlink" Target="https://talan.bank.gov.ua/get-user-certificate/tzADCOJnjLCTDiMpU_9U" TargetMode="External"/><Relationship Id="rId681" Type="http://schemas.openxmlformats.org/officeDocument/2006/relationships/hyperlink" Target="https://talan.bank.gov.ua/get-user-certificate/tzADC6BMEbLAcLrIQyiS" TargetMode="External"/><Relationship Id="rId31" Type="http://schemas.openxmlformats.org/officeDocument/2006/relationships/hyperlink" Target="https://talan.bank.gov.ua/get-user-certificate/tzADCwyNyALJqk11Dp1d" TargetMode="External"/><Relationship Id="rId73" Type="http://schemas.openxmlformats.org/officeDocument/2006/relationships/hyperlink" Target="https://talan.bank.gov.ua/get-user-certificate/tzADCGsOWt0TIHLWrS-u" TargetMode="External"/><Relationship Id="rId169" Type="http://schemas.openxmlformats.org/officeDocument/2006/relationships/hyperlink" Target="https://talan.bank.gov.ua/get-user-certificate/tzADCTVqw-IqZRJMCuGV" TargetMode="External"/><Relationship Id="rId334" Type="http://schemas.openxmlformats.org/officeDocument/2006/relationships/hyperlink" Target="https://talan.bank.gov.ua/get-user-certificate/tzADCv5U6wjl4YLNPWoV" TargetMode="External"/><Relationship Id="rId376" Type="http://schemas.openxmlformats.org/officeDocument/2006/relationships/hyperlink" Target="https://talan.bank.gov.ua/get-user-certificate/tzADCFwIzYZyJsHOwuS4" TargetMode="External"/><Relationship Id="rId541" Type="http://schemas.openxmlformats.org/officeDocument/2006/relationships/hyperlink" Target="https://talan.bank.gov.ua/get-user-certificate/tzADC-yDicSiXODleyGf" TargetMode="External"/><Relationship Id="rId583" Type="http://schemas.openxmlformats.org/officeDocument/2006/relationships/hyperlink" Target="https://talan.bank.gov.ua/get-user-certificate/tzADCmudX36vmBlDPEh3" TargetMode="External"/><Relationship Id="rId639" Type="http://schemas.openxmlformats.org/officeDocument/2006/relationships/hyperlink" Target="https://talan.bank.gov.ua/get-user-certificate/tzADCltGc0998KyVrhHc" TargetMode="External"/><Relationship Id="rId4" Type="http://schemas.openxmlformats.org/officeDocument/2006/relationships/hyperlink" Target="https://talan.bank.gov.ua/get-user-certificate/tzADCcIjYo4MLCLNZk3o" TargetMode="External"/><Relationship Id="rId180" Type="http://schemas.openxmlformats.org/officeDocument/2006/relationships/hyperlink" Target="https://talan.bank.gov.ua/get-user-certificate/tzADCogEnHSxO63jUyMI" TargetMode="External"/><Relationship Id="rId236" Type="http://schemas.openxmlformats.org/officeDocument/2006/relationships/hyperlink" Target="https://talan.bank.gov.ua/get-user-certificate/tzADC2Qsp9erosU0H9Aw" TargetMode="External"/><Relationship Id="rId278" Type="http://schemas.openxmlformats.org/officeDocument/2006/relationships/hyperlink" Target="https://talan.bank.gov.ua/get-user-certificate/tzADCd6xNRxJPnkY4jn-" TargetMode="External"/><Relationship Id="rId401" Type="http://schemas.openxmlformats.org/officeDocument/2006/relationships/hyperlink" Target="https://talan.bank.gov.ua/get-user-certificate/tzADChJXKECt4onmlaE-" TargetMode="External"/><Relationship Id="rId443" Type="http://schemas.openxmlformats.org/officeDocument/2006/relationships/hyperlink" Target="https://talan.bank.gov.ua/get-user-certificate/tzADCanLazncir0ogddw" TargetMode="External"/><Relationship Id="rId650" Type="http://schemas.openxmlformats.org/officeDocument/2006/relationships/hyperlink" Target="https://talan.bank.gov.ua/get-user-certificate/tzADCqtM2vHMYacZ6y-0" TargetMode="External"/><Relationship Id="rId303" Type="http://schemas.openxmlformats.org/officeDocument/2006/relationships/hyperlink" Target="https://talan.bank.gov.ua/get-user-certificate/tzADCxqCWpUt1jt63RLW" TargetMode="External"/><Relationship Id="rId485" Type="http://schemas.openxmlformats.org/officeDocument/2006/relationships/hyperlink" Target="https://talan.bank.gov.ua/get-user-certificate/tzADCRruTYTxQ5p1SVaI" TargetMode="External"/><Relationship Id="rId692" Type="http://schemas.openxmlformats.org/officeDocument/2006/relationships/hyperlink" Target="https://talan.bank.gov.ua/get-user-certificate/tzADCa0HxXkwR3f_v-bj" TargetMode="External"/><Relationship Id="rId706" Type="http://schemas.openxmlformats.org/officeDocument/2006/relationships/hyperlink" Target="https://talan.bank.gov.ua/get-user-certificate/tzADCXDw0vMSyM-qwJb5" TargetMode="External"/><Relationship Id="rId42" Type="http://schemas.openxmlformats.org/officeDocument/2006/relationships/hyperlink" Target="https://talan.bank.gov.ua/get-user-certificate/tzADCFhEhoccrvxpAbp_" TargetMode="External"/><Relationship Id="rId84" Type="http://schemas.openxmlformats.org/officeDocument/2006/relationships/hyperlink" Target="https://talan.bank.gov.ua/get-user-certificate/tzADCDzuDCQcZa0-_vJN" TargetMode="External"/><Relationship Id="rId138" Type="http://schemas.openxmlformats.org/officeDocument/2006/relationships/hyperlink" Target="https://talan.bank.gov.ua/get-user-certificate/tzADCRiApGIU3fXSqqYO" TargetMode="External"/><Relationship Id="rId345" Type="http://schemas.openxmlformats.org/officeDocument/2006/relationships/hyperlink" Target="https://talan.bank.gov.ua/get-user-certificate/tzADCf4_twi6oFZL69A5" TargetMode="External"/><Relationship Id="rId387" Type="http://schemas.openxmlformats.org/officeDocument/2006/relationships/hyperlink" Target="https://talan.bank.gov.ua/get-user-certificate/tzADCfgWZBGQw4jr44yU" TargetMode="External"/><Relationship Id="rId510" Type="http://schemas.openxmlformats.org/officeDocument/2006/relationships/hyperlink" Target="https://talan.bank.gov.ua/get-user-certificate/tzADCDFbzz6NnyOpPCUN" TargetMode="External"/><Relationship Id="rId552" Type="http://schemas.openxmlformats.org/officeDocument/2006/relationships/hyperlink" Target="https://talan.bank.gov.ua/get-user-certificate/tzADC-HFGFlCbCTjmy4C" TargetMode="External"/><Relationship Id="rId594" Type="http://schemas.openxmlformats.org/officeDocument/2006/relationships/hyperlink" Target="https://talan.bank.gov.ua/get-user-certificate/tzADCzZtS6xcNqa0DJfJ" TargetMode="External"/><Relationship Id="rId608" Type="http://schemas.openxmlformats.org/officeDocument/2006/relationships/hyperlink" Target="https://talan.bank.gov.ua/get-user-certificate/tzADCOPGLGSw7qDmB--J" TargetMode="External"/><Relationship Id="rId191" Type="http://schemas.openxmlformats.org/officeDocument/2006/relationships/hyperlink" Target="https://talan.bank.gov.ua/get-user-certificate/tzADCkTByxDujt2rNsxJ" TargetMode="External"/><Relationship Id="rId205" Type="http://schemas.openxmlformats.org/officeDocument/2006/relationships/hyperlink" Target="https://talan.bank.gov.ua/get-user-certificate/tzADC1RwJ09rE_ZiDe3O" TargetMode="External"/><Relationship Id="rId247" Type="http://schemas.openxmlformats.org/officeDocument/2006/relationships/hyperlink" Target="https://talan.bank.gov.ua/get-user-certificate/tzADC4VEKM5-kErv2gh-" TargetMode="External"/><Relationship Id="rId412" Type="http://schemas.openxmlformats.org/officeDocument/2006/relationships/hyperlink" Target="https://talan.bank.gov.ua/get-user-certificate/tzADCTqCZsD9DGSr_k9X" TargetMode="External"/><Relationship Id="rId107" Type="http://schemas.openxmlformats.org/officeDocument/2006/relationships/hyperlink" Target="https://talan.bank.gov.ua/get-user-certificate/tzADCLyOyzo8Jio4HgNQ" TargetMode="External"/><Relationship Id="rId289" Type="http://schemas.openxmlformats.org/officeDocument/2006/relationships/hyperlink" Target="https://talan.bank.gov.ua/get-user-certificate/tzADCUcLT5Tju6hxTk9x" TargetMode="External"/><Relationship Id="rId454" Type="http://schemas.openxmlformats.org/officeDocument/2006/relationships/hyperlink" Target="https://talan.bank.gov.ua/get-user-certificate/tzADCnn2wRkpTNNL0R5x" TargetMode="External"/><Relationship Id="rId496" Type="http://schemas.openxmlformats.org/officeDocument/2006/relationships/hyperlink" Target="https://talan.bank.gov.ua/get-user-certificate/tzADCCdljS9JZ0ExToAc" TargetMode="External"/><Relationship Id="rId661" Type="http://schemas.openxmlformats.org/officeDocument/2006/relationships/hyperlink" Target="https://talan.bank.gov.ua/get-user-certificate/tzADCOfqmySh6I41sFZQ" TargetMode="External"/><Relationship Id="rId717" Type="http://schemas.openxmlformats.org/officeDocument/2006/relationships/hyperlink" Target="https://talan.bank.gov.ua/get-user-certificate/tzADCpSOKtcqf9PFjT_A" TargetMode="External"/><Relationship Id="rId11" Type="http://schemas.openxmlformats.org/officeDocument/2006/relationships/hyperlink" Target="https://talan.bank.gov.ua/get-user-certificate/tzADCFe9wyh7RlOu9gBj" TargetMode="External"/><Relationship Id="rId53" Type="http://schemas.openxmlformats.org/officeDocument/2006/relationships/hyperlink" Target="https://talan.bank.gov.ua/get-user-certificate/tzADC1UjVAY_6WzF8wOY" TargetMode="External"/><Relationship Id="rId149" Type="http://schemas.openxmlformats.org/officeDocument/2006/relationships/hyperlink" Target="https://talan.bank.gov.ua/get-user-certificate/tzADCgYyyQAZm1pb8bHB" TargetMode="External"/><Relationship Id="rId314" Type="http://schemas.openxmlformats.org/officeDocument/2006/relationships/hyperlink" Target="https://talan.bank.gov.ua/get-user-certificate/tzADC7YVn11wC93WKdKO" TargetMode="External"/><Relationship Id="rId356" Type="http://schemas.openxmlformats.org/officeDocument/2006/relationships/hyperlink" Target="https://talan.bank.gov.ua/get-user-certificate/tzADCqRWBwZ4ZMr4PQF-" TargetMode="External"/><Relationship Id="rId398" Type="http://schemas.openxmlformats.org/officeDocument/2006/relationships/hyperlink" Target="https://talan.bank.gov.ua/get-user-certificate/tzADC_STKfSBFJ7Xvp6N" TargetMode="External"/><Relationship Id="rId521" Type="http://schemas.openxmlformats.org/officeDocument/2006/relationships/hyperlink" Target="https://talan.bank.gov.ua/get-user-certificate/tzADCoYPO8FQHvMeiXZn" TargetMode="External"/><Relationship Id="rId563" Type="http://schemas.openxmlformats.org/officeDocument/2006/relationships/hyperlink" Target="https://talan.bank.gov.ua/get-user-certificate/tzADCGJIkREnJghhNvl8" TargetMode="External"/><Relationship Id="rId619" Type="http://schemas.openxmlformats.org/officeDocument/2006/relationships/hyperlink" Target="https://talan.bank.gov.ua/get-user-certificate/tzADC3dyfBNIwRG1eRr7" TargetMode="External"/><Relationship Id="rId95" Type="http://schemas.openxmlformats.org/officeDocument/2006/relationships/hyperlink" Target="https://talan.bank.gov.ua/get-user-certificate/tzADCOVM8Hf1PYvH9Qpf" TargetMode="External"/><Relationship Id="rId160" Type="http://schemas.openxmlformats.org/officeDocument/2006/relationships/hyperlink" Target="https://talan.bank.gov.ua/get-user-certificate/tzADCOKzVfE7cQ_9L-Cc" TargetMode="External"/><Relationship Id="rId216" Type="http://schemas.openxmlformats.org/officeDocument/2006/relationships/hyperlink" Target="https://talan.bank.gov.ua/get-user-certificate/tzADCfIpbsy6ZkbpZSgG" TargetMode="External"/><Relationship Id="rId423" Type="http://schemas.openxmlformats.org/officeDocument/2006/relationships/hyperlink" Target="https://talan.bank.gov.ua/get-user-certificate/tzADCLLslS_cIGDZ450X" TargetMode="External"/><Relationship Id="rId258" Type="http://schemas.openxmlformats.org/officeDocument/2006/relationships/hyperlink" Target="https://talan.bank.gov.ua/get-user-certificate/tzADCjttSMdSifrmtD_r" TargetMode="External"/><Relationship Id="rId465" Type="http://schemas.openxmlformats.org/officeDocument/2006/relationships/hyperlink" Target="https://talan.bank.gov.ua/get-user-certificate/tzADCuX9e5O_36BZDeET" TargetMode="External"/><Relationship Id="rId630" Type="http://schemas.openxmlformats.org/officeDocument/2006/relationships/hyperlink" Target="https://talan.bank.gov.ua/get-user-certificate/tzADCGaNrsfTX3psdxiw" TargetMode="External"/><Relationship Id="rId672" Type="http://schemas.openxmlformats.org/officeDocument/2006/relationships/hyperlink" Target="https://talan.bank.gov.ua/get-user-certificate/tzADCMeOmQxkcKvcZR56" TargetMode="External"/><Relationship Id="rId22" Type="http://schemas.openxmlformats.org/officeDocument/2006/relationships/hyperlink" Target="https://talan.bank.gov.ua/get-user-certificate/tzADCTmSnNkVc0_9Vwzx" TargetMode="External"/><Relationship Id="rId64" Type="http://schemas.openxmlformats.org/officeDocument/2006/relationships/hyperlink" Target="https://talan.bank.gov.ua/get-user-certificate/tzADC7bq-ChQqeqAE3P-" TargetMode="External"/><Relationship Id="rId118" Type="http://schemas.openxmlformats.org/officeDocument/2006/relationships/hyperlink" Target="https://talan.bank.gov.ua/get-user-certificate/tzADCYBw1vCDHWPi78pm" TargetMode="External"/><Relationship Id="rId325" Type="http://schemas.openxmlformats.org/officeDocument/2006/relationships/hyperlink" Target="https://talan.bank.gov.ua/get-user-certificate/tzADCQdhQx7hjDHNpbyC" TargetMode="External"/><Relationship Id="rId367" Type="http://schemas.openxmlformats.org/officeDocument/2006/relationships/hyperlink" Target="https://talan.bank.gov.ua/get-user-certificate/tzADCzHnRsibgkSabBI_" TargetMode="External"/><Relationship Id="rId532" Type="http://schemas.openxmlformats.org/officeDocument/2006/relationships/hyperlink" Target="https://talan.bank.gov.ua/get-user-certificate/tzADCUy4OHtqwtF4GcuU" TargetMode="External"/><Relationship Id="rId574" Type="http://schemas.openxmlformats.org/officeDocument/2006/relationships/hyperlink" Target="https://talan.bank.gov.ua/get-user-certificate/tzADCuaYoBT6lmGT_OUo" TargetMode="External"/><Relationship Id="rId171" Type="http://schemas.openxmlformats.org/officeDocument/2006/relationships/hyperlink" Target="https://talan.bank.gov.ua/get-user-certificate/tzADCfdgAjrow7oY480D" TargetMode="External"/><Relationship Id="rId227" Type="http://schemas.openxmlformats.org/officeDocument/2006/relationships/hyperlink" Target="https://talan.bank.gov.ua/get-user-certificate/tzADC_kcVzuXoCGTDmJW" TargetMode="External"/><Relationship Id="rId269" Type="http://schemas.openxmlformats.org/officeDocument/2006/relationships/hyperlink" Target="https://talan.bank.gov.ua/get-user-certificate/tzADCf77Q6f5QVSDfgHA" TargetMode="External"/><Relationship Id="rId434" Type="http://schemas.openxmlformats.org/officeDocument/2006/relationships/hyperlink" Target="https://talan.bank.gov.ua/get-user-certificate/tzADC7U6kKWbZhv4JWMU" TargetMode="External"/><Relationship Id="rId476" Type="http://schemas.openxmlformats.org/officeDocument/2006/relationships/hyperlink" Target="https://talan.bank.gov.ua/get-user-certificate/tzADC2im5umwn-cvTsNl" TargetMode="External"/><Relationship Id="rId641" Type="http://schemas.openxmlformats.org/officeDocument/2006/relationships/hyperlink" Target="https://talan.bank.gov.ua/get-user-certificate/tzADCvxC5NyCE1Lf3Ua0" TargetMode="External"/><Relationship Id="rId683" Type="http://schemas.openxmlformats.org/officeDocument/2006/relationships/hyperlink" Target="https://talan.bank.gov.ua/get-user-certificate/tzADCXnVr8GeWDNKxNtq" TargetMode="External"/><Relationship Id="rId33" Type="http://schemas.openxmlformats.org/officeDocument/2006/relationships/hyperlink" Target="https://talan.bank.gov.ua/get-user-certificate/tzADCmKk8D7TmptoYIgS" TargetMode="External"/><Relationship Id="rId129" Type="http://schemas.openxmlformats.org/officeDocument/2006/relationships/hyperlink" Target="https://talan.bank.gov.ua/get-user-certificate/tzADC_ZMUI6wUQXBjUEW" TargetMode="External"/><Relationship Id="rId280" Type="http://schemas.openxmlformats.org/officeDocument/2006/relationships/hyperlink" Target="https://talan.bank.gov.ua/get-user-certificate/tzADC4WZFgOfKtPr3J24" TargetMode="External"/><Relationship Id="rId336" Type="http://schemas.openxmlformats.org/officeDocument/2006/relationships/hyperlink" Target="https://talan.bank.gov.ua/get-user-certificate/tzADCOXMjwd_icH04HkW" TargetMode="External"/><Relationship Id="rId501" Type="http://schemas.openxmlformats.org/officeDocument/2006/relationships/hyperlink" Target="https://talan.bank.gov.ua/get-user-certificate/tzADC2V6otLOdyydvneN" TargetMode="External"/><Relationship Id="rId543" Type="http://schemas.openxmlformats.org/officeDocument/2006/relationships/hyperlink" Target="https://talan.bank.gov.ua/get-user-certificate/tzADCxFVweMLnx4QDywn" TargetMode="External"/><Relationship Id="rId75" Type="http://schemas.openxmlformats.org/officeDocument/2006/relationships/hyperlink" Target="https://talan.bank.gov.ua/get-user-certificate/tzADCzvwJSgGhrL51oHO" TargetMode="External"/><Relationship Id="rId140" Type="http://schemas.openxmlformats.org/officeDocument/2006/relationships/hyperlink" Target="https://talan.bank.gov.ua/get-user-certificate/tzADCGXszKrzEggEirWG" TargetMode="External"/><Relationship Id="rId182" Type="http://schemas.openxmlformats.org/officeDocument/2006/relationships/hyperlink" Target="https://talan.bank.gov.ua/get-user-certificate/tzADC3v0rc2cYL6l4zPd" TargetMode="External"/><Relationship Id="rId378" Type="http://schemas.openxmlformats.org/officeDocument/2006/relationships/hyperlink" Target="https://talan.bank.gov.ua/get-user-certificate/tzADCtbnLsNj3e9M_b7o" TargetMode="External"/><Relationship Id="rId403" Type="http://schemas.openxmlformats.org/officeDocument/2006/relationships/hyperlink" Target="https://talan.bank.gov.ua/get-user-certificate/tzADCcNamX3_z3wIJa5I" TargetMode="External"/><Relationship Id="rId585" Type="http://schemas.openxmlformats.org/officeDocument/2006/relationships/hyperlink" Target="https://talan.bank.gov.ua/get-user-certificate/tzADCdM-vQ6oJWOl2eLR" TargetMode="External"/><Relationship Id="rId6" Type="http://schemas.openxmlformats.org/officeDocument/2006/relationships/hyperlink" Target="https://talan.bank.gov.ua/get-user-certificate/tzADC4n8J-0-Q5-00vfA" TargetMode="External"/><Relationship Id="rId238" Type="http://schemas.openxmlformats.org/officeDocument/2006/relationships/hyperlink" Target="https://talan.bank.gov.ua/get-user-certificate/tzADCAKMFGVZmXsHqD83" TargetMode="External"/><Relationship Id="rId445" Type="http://schemas.openxmlformats.org/officeDocument/2006/relationships/hyperlink" Target="https://talan.bank.gov.ua/get-user-certificate/tzADCHnWnGDY2aYTlESW" TargetMode="External"/><Relationship Id="rId487" Type="http://schemas.openxmlformats.org/officeDocument/2006/relationships/hyperlink" Target="https://talan.bank.gov.ua/get-user-certificate/tzADCjWmmjt_IZl6r8wZ" TargetMode="External"/><Relationship Id="rId610" Type="http://schemas.openxmlformats.org/officeDocument/2006/relationships/hyperlink" Target="https://talan.bank.gov.ua/get-user-certificate/tzADCnhuXMtsvuC2xd86" TargetMode="External"/><Relationship Id="rId652" Type="http://schemas.openxmlformats.org/officeDocument/2006/relationships/hyperlink" Target="https://talan.bank.gov.ua/get-user-certificate/tzADC7WXid_dIDf8eBWt" TargetMode="External"/><Relationship Id="rId694" Type="http://schemas.openxmlformats.org/officeDocument/2006/relationships/hyperlink" Target="https://talan.bank.gov.ua/get-user-certificate/tzADC1KfPb4B9GylCy6-" TargetMode="External"/><Relationship Id="rId708" Type="http://schemas.openxmlformats.org/officeDocument/2006/relationships/hyperlink" Target="https://talan.bank.gov.ua/get-user-certificate/tzADC937HEhxhpu7hgL6" TargetMode="External"/><Relationship Id="rId291" Type="http://schemas.openxmlformats.org/officeDocument/2006/relationships/hyperlink" Target="https://talan.bank.gov.ua/get-user-certificate/tzADCZBw_k0J3KSMSjhN" TargetMode="External"/><Relationship Id="rId305" Type="http://schemas.openxmlformats.org/officeDocument/2006/relationships/hyperlink" Target="https://talan.bank.gov.ua/get-user-certificate/tzADC8NH96TDCMDgHRLa" TargetMode="External"/><Relationship Id="rId347" Type="http://schemas.openxmlformats.org/officeDocument/2006/relationships/hyperlink" Target="https://talan.bank.gov.ua/get-user-certificate/tzADC2lKYWg9WWxuLOt8" TargetMode="External"/><Relationship Id="rId512" Type="http://schemas.openxmlformats.org/officeDocument/2006/relationships/hyperlink" Target="https://talan.bank.gov.ua/get-user-certificate/tzADC_SQMewWIIFtkJzW" TargetMode="External"/><Relationship Id="rId44" Type="http://schemas.openxmlformats.org/officeDocument/2006/relationships/hyperlink" Target="https://talan.bank.gov.ua/get-user-certificate/tzADCg5wzV1e6FCKrDgc" TargetMode="External"/><Relationship Id="rId86" Type="http://schemas.openxmlformats.org/officeDocument/2006/relationships/hyperlink" Target="https://talan.bank.gov.ua/get-user-certificate/tzADCoG9WP-SGT65VFSv" TargetMode="External"/><Relationship Id="rId151" Type="http://schemas.openxmlformats.org/officeDocument/2006/relationships/hyperlink" Target="https://talan.bank.gov.ua/get-user-certificate/tzADCNd5ox61IdV28qRY" TargetMode="External"/><Relationship Id="rId389" Type="http://schemas.openxmlformats.org/officeDocument/2006/relationships/hyperlink" Target="https://talan.bank.gov.ua/get-user-certificate/tzADCFvkFeoN8aICX0EU" TargetMode="External"/><Relationship Id="rId554" Type="http://schemas.openxmlformats.org/officeDocument/2006/relationships/hyperlink" Target="https://talan.bank.gov.ua/get-user-certificate/tzADCVav4pX0VpEwlJ75" TargetMode="External"/><Relationship Id="rId596" Type="http://schemas.openxmlformats.org/officeDocument/2006/relationships/hyperlink" Target="https://talan.bank.gov.ua/get-user-certificate/tzADC9QkR3CQdXpA7iul" TargetMode="External"/><Relationship Id="rId193" Type="http://schemas.openxmlformats.org/officeDocument/2006/relationships/hyperlink" Target="https://talan.bank.gov.ua/get-user-certificate/tzADCF7Mvh8T9uSUsSRD" TargetMode="External"/><Relationship Id="rId207" Type="http://schemas.openxmlformats.org/officeDocument/2006/relationships/hyperlink" Target="https://talan.bank.gov.ua/get-user-certificate/tzADC7_vk6fjmFC7OQX3" TargetMode="External"/><Relationship Id="rId249" Type="http://schemas.openxmlformats.org/officeDocument/2006/relationships/hyperlink" Target="https://talan.bank.gov.ua/get-user-certificate/tzADCFTGy4SND6qZwSSZ" TargetMode="External"/><Relationship Id="rId414" Type="http://schemas.openxmlformats.org/officeDocument/2006/relationships/hyperlink" Target="https://talan.bank.gov.ua/get-user-certificate/tzADCyDIHFabL4AGuB__" TargetMode="External"/><Relationship Id="rId456" Type="http://schemas.openxmlformats.org/officeDocument/2006/relationships/hyperlink" Target="https://talan.bank.gov.ua/get-user-certificate/tzADCvPQ6iPoqyOOLvLa" TargetMode="External"/><Relationship Id="rId498" Type="http://schemas.openxmlformats.org/officeDocument/2006/relationships/hyperlink" Target="https://talan.bank.gov.ua/get-user-certificate/tzADCEv1jKGf1K12Ve2Q" TargetMode="External"/><Relationship Id="rId621" Type="http://schemas.openxmlformats.org/officeDocument/2006/relationships/hyperlink" Target="https://talan.bank.gov.ua/get-user-certificate/tzADCZFuC4DQnfra7dBq" TargetMode="External"/><Relationship Id="rId663" Type="http://schemas.openxmlformats.org/officeDocument/2006/relationships/hyperlink" Target="https://talan.bank.gov.ua/get-user-certificate/tzADCpQACwdiFYA6J9fF" TargetMode="External"/><Relationship Id="rId13" Type="http://schemas.openxmlformats.org/officeDocument/2006/relationships/hyperlink" Target="https://talan.bank.gov.ua/get-user-certificate/tzADC7fceOagUnp_Gt-C" TargetMode="External"/><Relationship Id="rId109" Type="http://schemas.openxmlformats.org/officeDocument/2006/relationships/hyperlink" Target="https://talan.bank.gov.ua/get-user-certificate/tzADCFfpHNczoNmEBKjO" TargetMode="External"/><Relationship Id="rId260" Type="http://schemas.openxmlformats.org/officeDocument/2006/relationships/hyperlink" Target="https://talan.bank.gov.ua/get-user-certificate/tzADC2Hd4hGhdnaGH7zd" TargetMode="External"/><Relationship Id="rId316" Type="http://schemas.openxmlformats.org/officeDocument/2006/relationships/hyperlink" Target="https://talan.bank.gov.ua/get-user-certificate/tzADCorSpi0z03ieq7-v" TargetMode="External"/><Relationship Id="rId523" Type="http://schemas.openxmlformats.org/officeDocument/2006/relationships/hyperlink" Target="https://talan.bank.gov.ua/get-user-certificate/tzADCCoTMR1PanH5BLZJ" TargetMode="External"/><Relationship Id="rId719" Type="http://schemas.openxmlformats.org/officeDocument/2006/relationships/hyperlink" Target="https://talan.bank.gov.ua/get-user-certificate/tzADCMIDnLmU5jF70rSp" TargetMode="External"/><Relationship Id="rId55" Type="http://schemas.openxmlformats.org/officeDocument/2006/relationships/hyperlink" Target="https://talan.bank.gov.ua/get-user-certificate/tzADCisvzTJJw7zB6pq5" TargetMode="External"/><Relationship Id="rId97" Type="http://schemas.openxmlformats.org/officeDocument/2006/relationships/hyperlink" Target="https://talan.bank.gov.ua/get-user-certificate/tzADCL4Mw4Ha9rsXREtO" TargetMode="External"/><Relationship Id="rId120" Type="http://schemas.openxmlformats.org/officeDocument/2006/relationships/hyperlink" Target="https://talan.bank.gov.ua/get-user-certificate/tzADC0-SAFUaSZ-zl71Z" TargetMode="External"/><Relationship Id="rId358" Type="http://schemas.openxmlformats.org/officeDocument/2006/relationships/hyperlink" Target="https://talan.bank.gov.ua/get-user-certificate/tzADCTlfii09lQUdVnkb" TargetMode="External"/><Relationship Id="rId565" Type="http://schemas.openxmlformats.org/officeDocument/2006/relationships/hyperlink" Target="https://talan.bank.gov.ua/get-user-certificate/tzADCA6zNNQ_1JkNMI-A" TargetMode="External"/><Relationship Id="rId162" Type="http://schemas.openxmlformats.org/officeDocument/2006/relationships/hyperlink" Target="https://talan.bank.gov.ua/get-user-certificate/tzADCQA5uw4RXgTpAXv6" TargetMode="External"/><Relationship Id="rId218" Type="http://schemas.openxmlformats.org/officeDocument/2006/relationships/hyperlink" Target="https://talan.bank.gov.ua/get-user-certificate/tzADCWzT0iMAHVwdPSSG" TargetMode="External"/><Relationship Id="rId425" Type="http://schemas.openxmlformats.org/officeDocument/2006/relationships/hyperlink" Target="https://talan.bank.gov.ua/get-user-certificate/tzADClMLzKRZAX0pkvRt" TargetMode="External"/><Relationship Id="rId467" Type="http://schemas.openxmlformats.org/officeDocument/2006/relationships/hyperlink" Target="https://talan.bank.gov.ua/get-user-certificate/tzADCK6Mvsm_Oa1QY6nV" TargetMode="External"/><Relationship Id="rId632" Type="http://schemas.openxmlformats.org/officeDocument/2006/relationships/hyperlink" Target="https://talan.bank.gov.ua/get-user-certificate/tzADCriKLJh7l1VfIOWS" TargetMode="External"/><Relationship Id="rId271" Type="http://schemas.openxmlformats.org/officeDocument/2006/relationships/hyperlink" Target="https://talan.bank.gov.ua/get-user-certificate/tzADCA-kRAA-PEZ7MpS7" TargetMode="External"/><Relationship Id="rId674" Type="http://schemas.openxmlformats.org/officeDocument/2006/relationships/hyperlink" Target="https://talan.bank.gov.ua/get-user-certificate/tzADCQhNPd9ESLVPsaZi" TargetMode="External"/><Relationship Id="rId24" Type="http://schemas.openxmlformats.org/officeDocument/2006/relationships/hyperlink" Target="https://talan.bank.gov.ua/get-user-certificate/tzADCXSfpBh73iedJ-_O" TargetMode="External"/><Relationship Id="rId66" Type="http://schemas.openxmlformats.org/officeDocument/2006/relationships/hyperlink" Target="https://talan.bank.gov.ua/get-user-certificate/tzADCDFcD1p115D4eLMj" TargetMode="External"/><Relationship Id="rId131" Type="http://schemas.openxmlformats.org/officeDocument/2006/relationships/hyperlink" Target="https://talan.bank.gov.ua/get-user-certificate/tzADCXBjVQ_87Ke9CUh_" TargetMode="External"/><Relationship Id="rId327" Type="http://schemas.openxmlformats.org/officeDocument/2006/relationships/hyperlink" Target="https://talan.bank.gov.ua/get-user-certificate/tzADCzQrDUnZ6-QNg8S6" TargetMode="External"/><Relationship Id="rId369" Type="http://schemas.openxmlformats.org/officeDocument/2006/relationships/hyperlink" Target="https://talan.bank.gov.ua/get-user-certificate/tzADCoBHfWVGHqWQlRyn" TargetMode="External"/><Relationship Id="rId534" Type="http://schemas.openxmlformats.org/officeDocument/2006/relationships/hyperlink" Target="https://talan.bank.gov.ua/get-user-certificate/tzADCX2x3OfGQUYWoamP" TargetMode="External"/><Relationship Id="rId576" Type="http://schemas.openxmlformats.org/officeDocument/2006/relationships/hyperlink" Target="https://talan.bank.gov.ua/get-user-certificate/tzADCeIf3Aolye90HxLj" TargetMode="External"/><Relationship Id="rId173" Type="http://schemas.openxmlformats.org/officeDocument/2006/relationships/hyperlink" Target="https://talan.bank.gov.ua/get-user-certificate/tzADCSDhuEDObGr0pnQN" TargetMode="External"/><Relationship Id="rId229" Type="http://schemas.openxmlformats.org/officeDocument/2006/relationships/hyperlink" Target="https://talan.bank.gov.ua/get-user-certificate/tzADC_6Q0acsYfqPowjE" TargetMode="External"/><Relationship Id="rId380" Type="http://schemas.openxmlformats.org/officeDocument/2006/relationships/hyperlink" Target="https://talan.bank.gov.ua/get-user-certificate/tzADCWnoSgMSaW_yJBt2" TargetMode="External"/><Relationship Id="rId436" Type="http://schemas.openxmlformats.org/officeDocument/2006/relationships/hyperlink" Target="https://talan.bank.gov.ua/get-user-certificate/tzADC99NWwoMV6tYG4Yy" TargetMode="External"/><Relationship Id="rId601" Type="http://schemas.openxmlformats.org/officeDocument/2006/relationships/hyperlink" Target="https://talan.bank.gov.ua/get-user-certificate/tzADCphaoBR_68-oMzyF" TargetMode="External"/><Relationship Id="rId643" Type="http://schemas.openxmlformats.org/officeDocument/2006/relationships/hyperlink" Target="https://talan.bank.gov.ua/get-user-certificate/tzADClaK74rz1ht8icid" TargetMode="External"/><Relationship Id="rId240" Type="http://schemas.openxmlformats.org/officeDocument/2006/relationships/hyperlink" Target="https://talan.bank.gov.ua/get-user-certificate/tzADCWnEiqlOnDIkSR-P" TargetMode="External"/><Relationship Id="rId478" Type="http://schemas.openxmlformats.org/officeDocument/2006/relationships/hyperlink" Target="https://talan.bank.gov.ua/get-user-certificate/tzADCCJqs-gbKqtBXlOp" TargetMode="External"/><Relationship Id="rId685" Type="http://schemas.openxmlformats.org/officeDocument/2006/relationships/hyperlink" Target="https://talan.bank.gov.ua/get-user-certificate/tzADCWJC2g_bFL52q8Ke" TargetMode="External"/><Relationship Id="rId35" Type="http://schemas.openxmlformats.org/officeDocument/2006/relationships/hyperlink" Target="https://talan.bank.gov.ua/get-user-certificate/tzADCc3cIRKLWesrSXXS" TargetMode="External"/><Relationship Id="rId77" Type="http://schemas.openxmlformats.org/officeDocument/2006/relationships/hyperlink" Target="https://talan.bank.gov.ua/get-user-certificate/tzADCXUXv-TkcVOqVbpf" TargetMode="External"/><Relationship Id="rId100" Type="http://schemas.openxmlformats.org/officeDocument/2006/relationships/hyperlink" Target="https://talan.bank.gov.ua/get-user-certificate/tzADCsWbBZ_sFBHmiX7R" TargetMode="External"/><Relationship Id="rId282" Type="http://schemas.openxmlformats.org/officeDocument/2006/relationships/hyperlink" Target="https://talan.bank.gov.ua/get-user-certificate/tzADCXSZGR_pwNJ1ywyL" TargetMode="External"/><Relationship Id="rId338" Type="http://schemas.openxmlformats.org/officeDocument/2006/relationships/hyperlink" Target="https://talan.bank.gov.ua/get-user-certificate/tzADCdeyPOaLOAqaq2Sq" TargetMode="External"/><Relationship Id="rId503" Type="http://schemas.openxmlformats.org/officeDocument/2006/relationships/hyperlink" Target="https://talan.bank.gov.ua/get-user-certificate/tzADCo2fFWcAZU2Sx2Jk" TargetMode="External"/><Relationship Id="rId545" Type="http://schemas.openxmlformats.org/officeDocument/2006/relationships/hyperlink" Target="https://talan.bank.gov.ua/get-user-certificate/tzADCB7NRS_ZwGpvtHTB" TargetMode="External"/><Relationship Id="rId587" Type="http://schemas.openxmlformats.org/officeDocument/2006/relationships/hyperlink" Target="https://talan.bank.gov.ua/get-user-certificate/tzADCEe4EDNX8Sp39mO2" TargetMode="External"/><Relationship Id="rId710" Type="http://schemas.openxmlformats.org/officeDocument/2006/relationships/hyperlink" Target="https://talan.bank.gov.ua/get-user-certificate/tzADCKUNm1LZTF4LaB-q" TargetMode="External"/><Relationship Id="rId8" Type="http://schemas.openxmlformats.org/officeDocument/2006/relationships/hyperlink" Target="https://talan.bank.gov.ua/get-user-certificate/tzADCQ5TDl78h0FRI1YK" TargetMode="External"/><Relationship Id="rId142" Type="http://schemas.openxmlformats.org/officeDocument/2006/relationships/hyperlink" Target="https://talan.bank.gov.ua/get-user-certificate/tzADC923tYK1bUAQ5n78" TargetMode="External"/><Relationship Id="rId184" Type="http://schemas.openxmlformats.org/officeDocument/2006/relationships/hyperlink" Target="https://talan.bank.gov.ua/get-user-certificate/tzADC2ovwN3FqfCdX9Yp" TargetMode="External"/><Relationship Id="rId391" Type="http://schemas.openxmlformats.org/officeDocument/2006/relationships/hyperlink" Target="https://talan.bank.gov.ua/get-user-certificate/tzADC0mmzb48EM8IlH8Y" TargetMode="External"/><Relationship Id="rId405" Type="http://schemas.openxmlformats.org/officeDocument/2006/relationships/hyperlink" Target="https://talan.bank.gov.ua/get-user-certificate/tzADCG5oo_mpvkxYAR69" TargetMode="External"/><Relationship Id="rId447" Type="http://schemas.openxmlformats.org/officeDocument/2006/relationships/hyperlink" Target="https://talan.bank.gov.ua/get-user-certificate/tzADCjYkGrur9Oojd8hW" TargetMode="External"/><Relationship Id="rId612" Type="http://schemas.openxmlformats.org/officeDocument/2006/relationships/hyperlink" Target="https://talan.bank.gov.ua/get-user-certificate/tzADCVrsITNOz7uLHv2n" TargetMode="External"/><Relationship Id="rId251" Type="http://schemas.openxmlformats.org/officeDocument/2006/relationships/hyperlink" Target="https://talan.bank.gov.ua/get-user-certificate/tzADCxhmmfgZtOoRZCaF" TargetMode="External"/><Relationship Id="rId489" Type="http://schemas.openxmlformats.org/officeDocument/2006/relationships/hyperlink" Target="https://talan.bank.gov.ua/get-user-certificate/tzADCvbiScyHMHdEEGWc" TargetMode="External"/><Relationship Id="rId654" Type="http://schemas.openxmlformats.org/officeDocument/2006/relationships/hyperlink" Target="https://talan.bank.gov.ua/get-user-certificate/tzADC9FXBR1x9gDZ4WlB" TargetMode="External"/><Relationship Id="rId696" Type="http://schemas.openxmlformats.org/officeDocument/2006/relationships/hyperlink" Target="https://talan.bank.gov.ua/get-user-certificate/tzADCq9iW8W6oXS0ucWu" TargetMode="External"/><Relationship Id="rId46" Type="http://schemas.openxmlformats.org/officeDocument/2006/relationships/hyperlink" Target="https://talan.bank.gov.ua/get-user-certificate/tzADCncXaXfulEY0ZVVR" TargetMode="External"/><Relationship Id="rId293" Type="http://schemas.openxmlformats.org/officeDocument/2006/relationships/hyperlink" Target="https://talan.bank.gov.ua/get-user-certificate/tzADCOaCKoeCQ52DFem0" TargetMode="External"/><Relationship Id="rId307" Type="http://schemas.openxmlformats.org/officeDocument/2006/relationships/hyperlink" Target="https://talan.bank.gov.ua/get-user-certificate/tzADCwQxmsRquIOt6RV3" TargetMode="External"/><Relationship Id="rId349" Type="http://schemas.openxmlformats.org/officeDocument/2006/relationships/hyperlink" Target="https://talan.bank.gov.ua/get-user-certificate/tzADCeq71q-RHZT4OYH6" TargetMode="External"/><Relationship Id="rId514" Type="http://schemas.openxmlformats.org/officeDocument/2006/relationships/hyperlink" Target="https://talan.bank.gov.ua/get-user-certificate/tzADCWgdQkRUL_GtD045" TargetMode="External"/><Relationship Id="rId556" Type="http://schemas.openxmlformats.org/officeDocument/2006/relationships/hyperlink" Target="https://talan.bank.gov.ua/get-user-certificate/tzADCuCUPtQfHW3DMufr" TargetMode="External"/><Relationship Id="rId721" Type="http://schemas.openxmlformats.org/officeDocument/2006/relationships/hyperlink" Target="https://talan.bank.gov.ua/get-user-certificate/QdjrEPba7rWBcqZmJmIe" TargetMode="External"/><Relationship Id="rId88" Type="http://schemas.openxmlformats.org/officeDocument/2006/relationships/hyperlink" Target="https://talan.bank.gov.ua/get-user-certificate/tzADCN7Cq9H01C4HB27S" TargetMode="External"/><Relationship Id="rId111" Type="http://schemas.openxmlformats.org/officeDocument/2006/relationships/hyperlink" Target="https://talan.bank.gov.ua/get-user-certificate/tzADCqCKIgweZGh6daOc" TargetMode="External"/><Relationship Id="rId153" Type="http://schemas.openxmlformats.org/officeDocument/2006/relationships/hyperlink" Target="https://talan.bank.gov.ua/get-user-certificate/tzADCOqbU4MmsUZqp-nz" TargetMode="External"/><Relationship Id="rId195" Type="http://schemas.openxmlformats.org/officeDocument/2006/relationships/hyperlink" Target="https://talan.bank.gov.ua/get-user-certificate/tzADCoj8NhbJuOxfMX9s" TargetMode="External"/><Relationship Id="rId209" Type="http://schemas.openxmlformats.org/officeDocument/2006/relationships/hyperlink" Target="https://talan.bank.gov.ua/get-user-certificate/tzADCKjVT1Z-YirfjxJh" TargetMode="External"/><Relationship Id="rId360" Type="http://schemas.openxmlformats.org/officeDocument/2006/relationships/hyperlink" Target="https://talan.bank.gov.ua/get-user-certificate/tzADCDgNN_6lLgVimq6d" TargetMode="External"/><Relationship Id="rId416" Type="http://schemas.openxmlformats.org/officeDocument/2006/relationships/hyperlink" Target="https://talan.bank.gov.ua/get-user-certificate/tzADCLheeW7H3eozA0ur" TargetMode="External"/><Relationship Id="rId598" Type="http://schemas.openxmlformats.org/officeDocument/2006/relationships/hyperlink" Target="https://talan.bank.gov.ua/get-user-certificate/tzADCqW7bFy657P0gvbS" TargetMode="External"/><Relationship Id="rId220" Type="http://schemas.openxmlformats.org/officeDocument/2006/relationships/hyperlink" Target="https://talan.bank.gov.ua/get-user-certificate/tzADCAAyv4e-TAC3sQGU" TargetMode="External"/><Relationship Id="rId458" Type="http://schemas.openxmlformats.org/officeDocument/2006/relationships/hyperlink" Target="https://talan.bank.gov.ua/get-user-certificate/tzADCkMPZgcluysfDMvW" TargetMode="External"/><Relationship Id="rId623" Type="http://schemas.openxmlformats.org/officeDocument/2006/relationships/hyperlink" Target="https://talan.bank.gov.ua/get-user-certificate/tzADCg-YixQL-hM2_XnX" TargetMode="External"/><Relationship Id="rId665" Type="http://schemas.openxmlformats.org/officeDocument/2006/relationships/hyperlink" Target="https://talan.bank.gov.ua/get-user-certificate/tzADCqRItqKSqHBlcZ0t" TargetMode="External"/><Relationship Id="rId15" Type="http://schemas.openxmlformats.org/officeDocument/2006/relationships/hyperlink" Target="https://talan.bank.gov.ua/get-user-certificate/tzADCL8gJkLxiIlGGqWw" TargetMode="External"/><Relationship Id="rId57" Type="http://schemas.openxmlformats.org/officeDocument/2006/relationships/hyperlink" Target="https://talan.bank.gov.ua/get-user-certificate/tzADC7KC_tVmLNZg8tZp" TargetMode="External"/><Relationship Id="rId262" Type="http://schemas.openxmlformats.org/officeDocument/2006/relationships/hyperlink" Target="https://talan.bank.gov.ua/get-user-certificate/tzADCkbRo4P31SXfvCu1" TargetMode="External"/><Relationship Id="rId318" Type="http://schemas.openxmlformats.org/officeDocument/2006/relationships/hyperlink" Target="https://talan.bank.gov.ua/get-user-certificate/tzADC-nf_Du6tTDLgnia" TargetMode="External"/><Relationship Id="rId525" Type="http://schemas.openxmlformats.org/officeDocument/2006/relationships/hyperlink" Target="https://talan.bank.gov.ua/get-user-certificate/tzADC7Cma7RfkJF_iRkC" TargetMode="External"/><Relationship Id="rId567" Type="http://schemas.openxmlformats.org/officeDocument/2006/relationships/hyperlink" Target="https://talan.bank.gov.ua/get-user-certificate/tzADCPXX5bxSJ5bRtUSW" TargetMode="External"/><Relationship Id="rId99" Type="http://schemas.openxmlformats.org/officeDocument/2006/relationships/hyperlink" Target="https://talan.bank.gov.ua/get-user-certificate/tzADCTup_h1hHf7rFr2D" TargetMode="External"/><Relationship Id="rId122" Type="http://schemas.openxmlformats.org/officeDocument/2006/relationships/hyperlink" Target="https://talan.bank.gov.ua/get-user-certificate/tzADCUTbNJLo0DotpxYS" TargetMode="External"/><Relationship Id="rId164" Type="http://schemas.openxmlformats.org/officeDocument/2006/relationships/hyperlink" Target="https://talan.bank.gov.ua/get-user-certificate/tzADC9kbaZtdyhzETlr1" TargetMode="External"/><Relationship Id="rId371" Type="http://schemas.openxmlformats.org/officeDocument/2006/relationships/hyperlink" Target="https://talan.bank.gov.ua/get-user-certificate/tzADCLmFkQGhTovfqpRp" TargetMode="External"/><Relationship Id="rId427" Type="http://schemas.openxmlformats.org/officeDocument/2006/relationships/hyperlink" Target="https://talan.bank.gov.ua/get-user-certificate/tzADCKBzs4jzWCYtsK-3" TargetMode="External"/><Relationship Id="rId469" Type="http://schemas.openxmlformats.org/officeDocument/2006/relationships/hyperlink" Target="https://talan.bank.gov.ua/get-user-certificate/tzADCZHYjuVqa5rrwirx" TargetMode="External"/><Relationship Id="rId634" Type="http://schemas.openxmlformats.org/officeDocument/2006/relationships/hyperlink" Target="https://talan.bank.gov.ua/get-user-certificate/tzADC7eoeY2I55lUdNBJ" TargetMode="External"/><Relationship Id="rId676" Type="http://schemas.openxmlformats.org/officeDocument/2006/relationships/hyperlink" Target="https://talan.bank.gov.ua/get-user-certificate/tzADCnqrHPFd0YGX4j-d" TargetMode="External"/><Relationship Id="rId26" Type="http://schemas.openxmlformats.org/officeDocument/2006/relationships/hyperlink" Target="https://talan.bank.gov.ua/get-user-certificate/tzADCTl25JmlAbXnZitH" TargetMode="External"/><Relationship Id="rId231" Type="http://schemas.openxmlformats.org/officeDocument/2006/relationships/hyperlink" Target="https://talan.bank.gov.ua/get-user-certificate/tzADCqDAb8bJ093tR72s" TargetMode="External"/><Relationship Id="rId273" Type="http://schemas.openxmlformats.org/officeDocument/2006/relationships/hyperlink" Target="https://talan.bank.gov.ua/get-user-certificate/tzADCKKavIsfpHRAa1cy" TargetMode="External"/><Relationship Id="rId329" Type="http://schemas.openxmlformats.org/officeDocument/2006/relationships/hyperlink" Target="https://talan.bank.gov.ua/get-user-certificate/tzADCO6V-kt_wAAmFAsP" TargetMode="External"/><Relationship Id="rId480" Type="http://schemas.openxmlformats.org/officeDocument/2006/relationships/hyperlink" Target="https://talan.bank.gov.ua/get-user-certificate/tzADCsMA1zBIw9YuTtyB" TargetMode="External"/><Relationship Id="rId536" Type="http://schemas.openxmlformats.org/officeDocument/2006/relationships/hyperlink" Target="https://talan.bank.gov.ua/get-user-certificate/tzADCl710JvJ4P_F3FbM" TargetMode="External"/><Relationship Id="rId701" Type="http://schemas.openxmlformats.org/officeDocument/2006/relationships/hyperlink" Target="https://talan.bank.gov.ua/get-user-certificate/tzADC9cHsV66gLv19WYl" TargetMode="External"/><Relationship Id="rId68" Type="http://schemas.openxmlformats.org/officeDocument/2006/relationships/hyperlink" Target="https://talan.bank.gov.ua/get-user-certificate/tzADCM1C7hYgPZiW-sKy" TargetMode="External"/><Relationship Id="rId133" Type="http://schemas.openxmlformats.org/officeDocument/2006/relationships/hyperlink" Target="https://talan.bank.gov.ua/get-user-certificate/tzADCL7syHoH3iFmHwAg" TargetMode="External"/><Relationship Id="rId175" Type="http://schemas.openxmlformats.org/officeDocument/2006/relationships/hyperlink" Target="https://talan.bank.gov.ua/get-user-certificate/tzADCl8wWQlLsmytCYJ7" TargetMode="External"/><Relationship Id="rId340" Type="http://schemas.openxmlformats.org/officeDocument/2006/relationships/hyperlink" Target="https://talan.bank.gov.ua/get-user-certificate/tzADCvwEw77L4hEQs9C1" TargetMode="External"/><Relationship Id="rId578" Type="http://schemas.openxmlformats.org/officeDocument/2006/relationships/hyperlink" Target="https://talan.bank.gov.ua/get-user-certificate/tzADC4j9M2zyIp0ojEs8" TargetMode="External"/><Relationship Id="rId200" Type="http://schemas.openxmlformats.org/officeDocument/2006/relationships/hyperlink" Target="https://talan.bank.gov.ua/get-user-certificate/tzADC-kNLlGFRwHFcJhg" TargetMode="External"/><Relationship Id="rId382" Type="http://schemas.openxmlformats.org/officeDocument/2006/relationships/hyperlink" Target="https://talan.bank.gov.ua/get-user-certificate/tzADCco78hpynZqymvS0" TargetMode="External"/><Relationship Id="rId438" Type="http://schemas.openxmlformats.org/officeDocument/2006/relationships/hyperlink" Target="https://talan.bank.gov.ua/get-user-certificate/tzADCMVrldb45WS_TP9S" TargetMode="External"/><Relationship Id="rId603" Type="http://schemas.openxmlformats.org/officeDocument/2006/relationships/hyperlink" Target="https://talan.bank.gov.ua/get-user-certificate/tzADCuT02hcE6-blhy5e" TargetMode="External"/><Relationship Id="rId645" Type="http://schemas.openxmlformats.org/officeDocument/2006/relationships/hyperlink" Target="https://talan.bank.gov.ua/get-user-certificate/tzADC3hyzdT_M1tG4MNe" TargetMode="External"/><Relationship Id="rId687" Type="http://schemas.openxmlformats.org/officeDocument/2006/relationships/hyperlink" Target="https://talan.bank.gov.ua/get-user-certificate/tzADCQWMufWYVnwe-S6h" TargetMode="External"/><Relationship Id="rId242" Type="http://schemas.openxmlformats.org/officeDocument/2006/relationships/hyperlink" Target="https://talan.bank.gov.ua/get-user-certificate/tzADCy54a-QESLoVF-23" TargetMode="External"/><Relationship Id="rId284" Type="http://schemas.openxmlformats.org/officeDocument/2006/relationships/hyperlink" Target="https://talan.bank.gov.ua/get-user-certificate/tzADCVZrJRaRGwu5gBOg" TargetMode="External"/><Relationship Id="rId491" Type="http://schemas.openxmlformats.org/officeDocument/2006/relationships/hyperlink" Target="https://talan.bank.gov.ua/get-user-certificate/tzADCcMCk6AnI3IdkB5i" TargetMode="External"/><Relationship Id="rId505" Type="http://schemas.openxmlformats.org/officeDocument/2006/relationships/hyperlink" Target="https://talan.bank.gov.ua/get-user-certificate/tzADCoReDPSHVbNUt6WU" TargetMode="External"/><Relationship Id="rId712" Type="http://schemas.openxmlformats.org/officeDocument/2006/relationships/hyperlink" Target="https://talan.bank.gov.ua/get-user-certificate/tzADC3yZj616fdrLaYgb" TargetMode="External"/><Relationship Id="rId37" Type="http://schemas.openxmlformats.org/officeDocument/2006/relationships/hyperlink" Target="https://talan.bank.gov.ua/get-user-certificate/tzADC5Ig1Qxg1zoBa59-" TargetMode="External"/><Relationship Id="rId79" Type="http://schemas.openxmlformats.org/officeDocument/2006/relationships/hyperlink" Target="https://talan.bank.gov.ua/get-user-certificate/tzADCgZVT8KJxMlNQGzh" TargetMode="External"/><Relationship Id="rId102" Type="http://schemas.openxmlformats.org/officeDocument/2006/relationships/hyperlink" Target="https://talan.bank.gov.ua/get-user-certificate/tzADCISA4KJpUMFmOwOX" TargetMode="External"/><Relationship Id="rId144" Type="http://schemas.openxmlformats.org/officeDocument/2006/relationships/hyperlink" Target="https://talan.bank.gov.ua/get-user-certificate/tzADCh-RCGMEwBRMFhC6" TargetMode="External"/><Relationship Id="rId547" Type="http://schemas.openxmlformats.org/officeDocument/2006/relationships/hyperlink" Target="https://talan.bank.gov.ua/get-user-certificate/tzADCOJYANYFn2_PISXa" TargetMode="External"/><Relationship Id="rId589" Type="http://schemas.openxmlformats.org/officeDocument/2006/relationships/hyperlink" Target="https://talan.bank.gov.ua/get-user-certificate/tzADC6HoQYzspkO6We3_" TargetMode="External"/><Relationship Id="rId90" Type="http://schemas.openxmlformats.org/officeDocument/2006/relationships/hyperlink" Target="https://talan.bank.gov.ua/get-user-certificate/tzADCE-kZISgwY_-FPtO" TargetMode="External"/><Relationship Id="rId186" Type="http://schemas.openxmlformats.org/officeDocument/2006/relationships/hyperlink" Target="https://talan.bank.gov.ua/get-user-certificate/tzADCfO75_Uqn6P63XLl" TargetMode="External"/><Relationship Id="rId351" Type="http://schemas.openxmlformats.org/officeDocument/2006/relationships/hyperlink" Target="https://talan.bank.gov.ua/get-user-certificate/tzADCq5f4M7DYcej8KMX" TargetMode="External"/><Relationship Id="rId393" Type="http://schemas.openxmlformats.org/officeDocument/2006/relationships/hyperlink" Target="https://talan.bank.gov.ua/get-user-certificate/tzADC7Di5GncwTC9wwFA" TargetMode="External"/><Relationship Id="rId407" Type="http://schemas.openxmlformats.org/officeDocument/2006/relationships/hyperlink" Target="https://talan.bank.gov.ua/get-user-certificate/tzADCcbMRhCFYOxx1FGR" TargetMode="External"/><Relationship Id="rId449" Type="http://schemas.openxmlformats.org/officeDocument/2006/relationships/hyperlink" Target="https://talan.bank.gov.ua/get-user-certificate/tzADC7pgXpWGrvNYVgiR" TargetMode="External"/><Relationship Id="rId614" Type="http://schemas.openxmlformats.org/officeDocument/2006/relationships/hyperlink" Target="https://talan.bank.gov.ua/get-user-certificate/tzADCaAT8-UVmZc5yRRs" TargetMode="External"/><Relationship Id="rId656" Type="http://schemas.openxmlformats.org/officeDocument/2006/relationships/hyperlink" Target="https://talan.bank.gov.ua/get-user-certificate/tzADCbrdG5EpTesX6JNr" TargetMode="External"/><Relationship Id="rId211" Type="http://schemas.openxmlformats.org/officeDocument/2006/relationships/hyperlink" Target="https://talan.bank.gov.ua/get-user-certificate/tzADCLEsalrNL7LvitUI" TargetMode="External"/><Relationship Id="rId253" Type="http://schemas.openxmlformats.org/officeDocument/2006/relationships/hyperlink" Target="https://talan.bank.gov.ua/get-user-certificate/tzADC-_1nXhHeHeMSl2b" TargetMode="External"/><Relationship Id="rId295" Type="http://schemas.openxmlformats.org/officeDocument/2006/relationships/hyperlink" Target="https://talan.bank.gov.ua/get-user-certificate/tzADC4PZC9V1vpzukPL4" TargetMode="External"/><Relationship Id="rId309" Type="http://schemas.openxmlformats.org/officeDocument/2006/relationships/hyperlink" Target="https://talan.bank.gov.ua/get-user-certificate/tzADCc9rCgrRv1YKRtvr" TargetMode="External"/><Relationship Id="rId460" Type="http://schemas.openxmlformats.org/officeDocument/2006/relationships/hyperlink" Target="https://talan.bank.gov.ua/get-user-certificate/tzADC7k-nZk18SqF2C7t" TargetMode="External"/><Relationship Id="rId516" Type="http://schemas.openxmlformats.org/officeDocument/2006/relationships/hyperlink" Target="https://talan.bank.gov.ua/get-user-certificate/tzADCsi9gWbmBEEK5uo3" TargetMode="External"/><Relationship Id="rId698" Type="http://schemas.openxmlformats.org/officeDocument/2006/relationships/hyperlink" Target="https://talan.bank.gov.ua/get-user-certificate/tzADCBr5HrWgvxdA7c0b" TargetMode="External"/><Relationship Id="rId48" Type="http://schemas.openxmlformats.org/officeDocument/2006/relationships/hyperlink" Target="https://talan.bank.gov.ua/get-user-certificate/tzADCVYrQvcnsVDT2f5x" TargetMode="External"/><Relationship Id="rId113" Type="http://schemas.openxmlformats.org/officeDocument/2006/relationships/hyperlink" Target="https://talan.bank.gov.ua/get-user-certificate/tzADCi1XjTqIo7BNp5CF" TargetMode="External"/><Relationship Id="rId320" Type="http://schemas.openxmlformats.org/officeDocument/2006/relationships/hyperlink" Target="https://talan.bank.gov.ua/get-user-certificate/tzADCYGIS3AklzYbOARx" TargetMode="External"/><Relationship Id="rId558" Type="http://schemas.openxmlformats.org/officeDocument/2006/relationships/hyperlink" Target="https://talan.bank.gov.ua/get-user-certificate/tzADCZa3p7ncAMQCLCfp" TargetMode="External"/><Relationship Id="rId723" Type="http://schemas.openxmlformats.org/officeDocument/2006/relationships/hyperlink" Target="https://talan.bank.gov.ua/get-user-certificate/QdjrEBaEAm8X_dGDC57N" TargetMode="External"/><Relationship Id="rId155" Type="http://schemas.openxmlformats.org/officeDocument/2006/relationships/hyperlink" Target="https://talan.bank.gov.ua/get-user-certificate/tzADCEOMDs5fLoC0Ma71" TargetMode="External"/><Relationship Id="rId197" Type="http://schemas.openxmlformats.org/officeDocument/2006/relationships/hyperlink" Target="https://talan.bank.gov.ua/get-user-certificate/tzADC2kEE7Mg8IjKEGcf" TargetMode="External"/><Relationship Id="rId362" Type="http://schemas.openxmlformats.org/officeDocument/2006/relationships/hyperlink" Target="https://talan.bank.gov.ua/get-user-certificate/tzADCcOKO3787bGZEYjW" TargetMode="External"/><Relationship Id="rId418" Type="http://schemas.openxmlformats.org/officeDocument/2006/relationships/hyperlink" Target="https://talan.bank.gov.ua/get-user-certificate/tzADCCeKSS5G5qMEJ7gV" TargetMode="External"/><Relationship Id="rId625" Type="http://schemas.openxmlformats.org/officeDocument/2006/relationships/hyperlink" Target="https://talan.bank.gov.ua/get-user-certificate/tzADC9SGdGwsPl_0_rz3" TargetMode="External"/><Relationship Id="rId222" Type="http://schemas.openxmlformats.org/officeDocument/2006/relationships/hyperlink" Target="https://talan.bank.gov.ua/get-user-certificate/tzADCKK6Y53r-szEZiuo" TargetMode="External"/><Relationship Id="rId264" Type="http://schemas.openxmlformats.org/officeDocument/2006/relationships/hyperlink" Target="https://talan.bank.gov.ua/get-user-certificate/tzADCnjiaZwanpjdyIYk" TargetMode="External"/><Relationship Id="rId471" Type="http://schemas.openxmlformats.org/officeDocument/2006/relationships/hyperlink" Target="https://talan.bank.gov.ua/get-user-certificate/tzADCo9_ds73DLDtLmD-" TargetMode="External"/><Relationship Id="rId667" Type="http://schemas.openxmlformats.org/officeDocument/2006/relationships/hyperlink" Target="https://talan.bank.gov.ua/get-user-certificate/tzADC6jyEmR5XEZ_ZMxZ" TargetMode="External"/><Relationship Id="rId17" Type="http://schemas.openxmlformats.org/officeDocument/2006/relationships/hyperlink" Target="https://talan.bank.gov.ua/get-user-certificate/tzADC3Q1mq-fLIys8QLj" TargetMode="External"/><Relationship Id="rId59" Type="http://schemas.openxmlformats.org/officeDocument/2006/relationships/hyperlink" Target="https://talan.bank.gov.ua/get-user-certificate/tzADCiEMCEcy920n3VQf" TargetMode="External"/><Relationship Id="rId124" Type="http://schemas.openxmlformats.org/officeDocument/2006/relationships/hyperlink" Target="https://talan.bank.gov.ua/get-user-certificate/tzADCL0KfXn4VJwn_ZgP" TargetMode="External"/><Relationship Id="rId527" Type="http://schemas.openxmlformats.org/officeDocument/2006/relationships/hyperlink" Target="https://talan.bank.gov.ua/get-user-certificate/tzADCoaJ6VKKCt4JDB4F" TargetMode="External"/><Relationship Id="rId569" Type="http://schemas.openxmlformats.org/officeDocument/2006/relationships/hyperlink" Target="https://talan.bank.gov.ua/get-user-certificate/tzADCEnyXcdUmYKGij7D" TargetMode="External"/><Relationship Id="rId70" Type="http://schemas.openxmlformats.org/officeDocument/2006/relationships/hyperlink" Target="https://talan.bank.gov.ua/get-user-certificate/tzADCzQadujUecUHELBm" TargetMode="External"/><Relationship Id="rId166" Type="http://schemas.openxmlformats.org/officeDocument/2006/relationships/hyperlink" Target="https://talan.bank.gov.ua/get-user-certificate/tzADCTrLr-EvwDzPYMcP" TargetMode="External"/><Relationship Id="rId331" Type="http://schemas.openxmlformats.org/officeDocument/2006/relationships/hyperlink" Target="https://talan.bank.gov.ua/get-user-certificate/tzADCPhnhYMeJU9HTdzH" TargetMode="External"/><Relationship Id="rId373" Type="http://schemas.openxmlformats.org/officeDocument/2006/relationships/hyperlink" Target="https://talan.bank.gov.ua/get-user-certificate/tzADCFrU35PNAqPRQFxH" TargetMode="External"/><Relationship Id="rId429" Type="http://schemas.openxmlformats.org/officeDocument/2006/relationships/hyperlink" Target="https://talan.bank.gov.ua/get-user-certificate/tzADCvm8R1cHZ137E5M1" TargetMode="External"/><Relationship Id="rId580" Type="http://schemas.openxmlformats.org/officeDocument/2006/relationships/hyperlink" Target="https://talan.bank.gov.ua/get-user-certificate/tzADCxtnyF6nCsryo4lP" TargetMode="External"/><Relationship Id="rId636" Type="http://schemas.openxmlformats.org/officeDocument/2006/relationships/hyperlink" Target="https://talan.bank.gov.ua/get-user-certificate/tzADCY-9JmPpxS_U8rUg" TargetMode="External"/><Relationship Id="rId1" Type="http://schemas.openxmlformats.org/officeDocument/2006/relationships/hyperlink" Target="https://talan.bank.gov.ua/get-user-certificate/tzADCjKk5In1i0bG35KU" TargetMode="External"/><Relationship Id="rId233" Type="http://schemas.openxmlformats.org/officeDocument/2006/relationships/hyperlink" Target="https://talan.bank.gov.ua/get-user-certificate/tzADCIIvtb0iLC592pW2" TargetMode="External"/><Relationship Id="rId440" Type="http://schemas.openxmlformats.org/officeDocument/2006/relationships/hyperlink" Target="https://talan.bank.gov.ua/get-user-certificate/tzADCNnWipVVD227lQu9" TargetMode="External"/><Relationship Id="rId678" Type="http://schemas.openxmlformats.org/officeDocument/2006/relationships/hyperlink" Target="https://talan.bank.gov.ua/get-user-certificate/tzADCz3IU-WJuIdxqEcs" TargetMode="External"/><Relationship Id="rId28" Type="http://schemas.openxmlformats.org/officeDocument/2006/relationships/hyperlink" Target="https://talan.bank.gov.ua/get-user-certificate/tzADC8jqRo9axV4mvxdm" TargetMode="External"/><Relationship Id="rId275" Type="http://schemas.openxmlformats.org/officeDocument/2006/relationships/hyperlink" Target="https://talan.bank.gov.ua/get-user-certificate/tzADCEArN76FVaLKrebV" TargetMode="External"/><Relationship Id="rId300" Type="http://schemas.openxmlformats.org/officeDocument/2006/relationships/hyperlink" Target="https://talan.bank.gov.ua/get-user-certificate/tzADC1Ri8bGviHaXWkcx" TargetMode="External"/><Relationship Id="rId482" Type="http://schemas.openxmlformats.org/officeDocument/2006/relationships/hyperlink" Target="https://talan.bank.gov.ua/get-user-certificate/tzADCy9dUJtUr9qASxEo" TargetMode="External"/><Relationship Id="rId538" Type="http://schemas.openxmlformats.org/officeDocument/2006/relationships/hyperlink" Target="https://talan.bank.gov.ua/get-user-certificate/tzADCI7XBl6eFS4I9g-P" TargetMode="External"/><Relationship Id="rId703" Type="http://schemas.openxmlformats.org/officeDocument/2006/relationships/hyperlink" Target="https://talan.bank.gov.ua/get-user-certificate/tzADC2qh-XCojAwn2tCR" TargetMode="External"/><Relationship Id="rId81" Type="http://schemas.openxmlformats.org/officeDocument/2006/relationships/hyperlink" Target="https://talan.bank.gov.ua/get-user-certificate/tzADC9a230gtAHsM-8P-" TargetMode="External"/><Relationship Id="rId135" Type="http://schemas.openxmlformats.org/officeDocument/2006/relationships/hyperlink" Target="https://talan.bank.gov.ua/get-user-certificate/tzADCw6R4o49arftMj9W" TargetMode="External"/><Relationship Id="rId177" Type="http://schemas.openxmlformats.org/officeDocument/2006/relationships/hyperlink" Target="https://talan.bank.gov.ua/get-user-certificate/tzADCJ8ynhkdTUCw2hdb" TargetMode="External"/><Relationship Id="rId342" Type="http://schemas.openxmlformats.org/officeDocument/2006/relationships/hyperlink" Target="https://talan.bank.gov.ua/get-user-certificate/tzADCm3IkbsUVObd2TYM" TargetMode="External"/><Relationship Id="rId384" Type="http://schemas.openxmlformats.org/officeDocument/2006/relationships/hyperlink" Target="https://talan.bank.gov.ua/get-user-certificate/tzADCGd6aQIaspztPliB" TargetMode="External"/><Relationship Id="rId591" Type="http://schemas.openxmlformats.org/officeDocument/2006/relationships/hyperlink" Target="https://talan.bank.gov.ua/get-user-certificate/tzADCu7zLo5adA4xw7rd" TargetMode="External"/><Relationship Id="rId605" Type="http://schemas.openxmlformats.org/officeDocument/2006/relationships/hyperlink" Target="https://talan.bank.gov.ua/get-user-certificate/tzADCoJoFg65o6Dgah80" TargetMode="External"/><Relationship Id="rId202" Type="http://schemas.openxmlformats.org/officeDocument/2006/relationships/hyperlink" Target="https://talan.bank.gov.ua/get-user-certificate/tzADCQxt48lw2Or-RKpb" TargetMode="External"/><Relationship Id="rId244" Type="http://schemas.openxmlformats.org/officeDocument/2006/relationships/hyperlink" Target="https://talan.bank.gov.ua/get-user-certificate/tzADC_97J4nRaFX8IztB" TargetMode="External"/><Relationship Id="rId647" Type="http://schemas.openxmlformats.org/officeDocument/2006/relationships/hyperlink" Target="https://talan.bank.gov.ua/get-user-certificate/tzADCPxSxY32J2lwrH33" TargetMode="External"/><Relationship Id="rId689" Type="http://schemas.openxmlformats.org/officeDocument/2006/relationships/hyperlink" Target="https://talan.bank.gov.ua/get-user-certificate/tzADCqjjK3gucnExD95h" TargetMode="External"/><Relationship Id="rId39" Type="http://schemas.openxmlformats.org/officeDocument/2006/relationships/hyperlink" Target="https://talan.bank.gov.ua/get-user-certificate/tzADCSNS1kh4bVqy0xvG" TargetMode="External"/><Relationship Id="rId286" Type="http://schemas.openxmlformats.org/officeDocument/2006/relationships/hyperlink" Target="https://talan.bank.gov.ua/get-user-certificate/tzADC83gv2E-Q4hCSDRB" TargetMode="External"/><Relationship Id="rId451" Type="http://schemas.openxmlformats.org/officeDocument/2006/relationships/hyperlink" Target="https://talan.bank.gov.ua/get-user-certificate/tzADCMW8BdCUOMmE41bQ" TargetMode="External"/><Relationship Id="rId493" Type="http://schemas.openxmlformats.org/officeDocument/2006/relationships/hyperlink" Target="https://talan.bank.gov.ua/get-user-certificate/tzADCM0GFTuKgpS0Ul_Z" TargetMode="External"/><Relationship Id="rId507" Type="http://schemas.openxmlformats.org/officeDocument/2006/relationships/hyperlink" Target="https://talan.bank.gov.ua/get-user-certificate/tzADCcnlhRBpqENt49Sf" TargetMode="External"/><Relationship Id="rId549" Type="http://schemas.openxmlformats.org/officeDocument/2006/relationships/hyperlink" Target="https://talan.bank.gov.ua/get-user-certificate/tzADCXFspbVlWR_vxF21" TargetMode="External"/><Relationship Id="rId714" Type="http://schemas.openxmlformats.org/officeDocument/2006/relationships/hyperlink" Target="https://talan.bank.gov.ua/get-user-certificate/tzADCsOatJc4FiBz3W7v" TargetMode="External"/><Relationship Id="rId50" Type="http://schemas.openxmlformats.org/officeDocument/2006/relationships/hyperlink" Target="https://talan.bank.gov.ua/get-user-certificate/tzADC-TN1dgi3UUyXjRv" TargetMode="External"/><Relationship Id="rId104" Type="http://schemas.openxmlformats.org/officeDocument/2006/relationships/hyperlink" Target="https://talan.bank.gov.ua/get-user-certificate/tzADCh3hs0t_lG0HZIRP" TargetMode="External"/><Relationship Id="rId146" Type="http://schemas.openxmlformats.org/officeDocument/2006/relationships/hyperlink" Target="https://talan.bank.gov.ua/get-user-certificate/tzADCrlpDUhWG9NT-sIN" TargetMode="External"/><Relationship Id="rId188" Type="http://schemas.openxmlformats.org/officeDocument/2006/relationships/hyperlink" Target="https://talan.bank.gov.ua/get-user-certificate/tzADCBN3z8KZtWTIWac4" TargetMode="External"/><Relationship Id="rId311" Type="http://schemas.openxmlformats.org/officeDocument/2006/relationships/hyperlink" Target="https://talan.bank.gov.ua/get-user-certificate/tzADCoiKEF3hGUTaGyq7" TargetMode="External"/><Relationship Id="rId353" Type="http://schemas.openxmlformats.org/officeDocument/2006/relationships/hyperlink" Target="https://talan.bank.gov.ua/get-user-certificate/tzADCIBwfI8PFpfkpusc" TargetMode="External"/><Relationship Id="rId395" Type="http://schemas.openxmlformats.org/officeDocument/2006/relationships/hyperlink" Target="https://talan.bank.gov.ua/get-user-certificate/tzADCunKZk1MqTtx7BHO" TargetMode="External"/><Relationship Id="rId409" Type="http://schemas.openxmlformats.org/officeDocument/2006/relationships/hyperlink" Target="https://talan.bank.gov.ua/get-user-certificate/tzADCUg1jOPEaTURc0j7" TargetMode="External"/><Relationship Id="rId560" Type="http://schemas.openxmlformats.org/officeDocument/2006/relationships/hyperlink" Target="https://talan.bank.gov.ua/get-user-certificate/tzADC1HW2bRnJtZqguiq" TargetMode="External"/><Relationship Id="rId92" Type="http://schemas.openxmlformats.org/officeDocument/2006/relationships/hyperlink" Target="https://talan.bank.gov.ua/get-user-certificate/tzADCvyL3AOD_U1Skxix" TargetMode="External"/><Relationship Id="rId213" Type="http://schemas.openxmlformats.org/officeDocument/2006/relationships/hyperlink" Target="https://talan.bank.gov.ua/get-user-certificate/tzADCCIc95H9EEGXhEmJ" TargetMode="External"/><Relationship Id="rId420" Type="http://schemas.openxmlformats.org/officeDocument/2006/relationships/hyperlink" Target="https://talan.bank.gov.ua/get-user-certificate/tzADC3j5kUcgTJ2Mwi4q" TargetMode="External"/><Relationship Id="rId616" Type="http://schemas.openxmlformats.org/officeDocument/2006/relationships/hyperlink" Target="https://talan.bank.gov.ua/get-user-certificate/tzADCG9op1iMRE0TcCpm" TargetMode="External"/><Relationship Id="rId658" Type="http://schemas.openxmlformats.org/officeDocument/2006/relationships/hyperlink" Target="https://talan.bank.gov.ua/get-user-certificate/tzADCvgYJcOHFOOYvaLZ" TargetMode="External"/><Relationship Id="rId255" Type="http://schemas.openxmlformats.org/officeDocument/2006/relationships/hyperlink" Target="https://talan.bank.gov.ua/get-user-certificate/tzADC6STrn13-F8aYCyC" TargetMode="External"/><Relationship Id="rId297" Type="http://schemas.openxmlformats.org/officeDocument/2006/relationships/hyperlink" Target="https://talan.bank.gov.ua/get-user-certificate/tzADCChn5qRVoJgpx1rd" TargetMode="External"/><Relationship Id="rId462" Type="http://schemas.openxmlformats.org/officeDocument/2006/relationships/hyperlink" Target="https://talan.bank.gov.ua/get-user-certificate/tzADCNvYgtJWnmn7EAqH" TargetMode="External"/><Relationship Id="rId518" Type="http://schemas.openxmlformats.org/officeDocument/2006/relationships/hyperlink" Target="https://talan.bank.gov.ua/get-user-certificate/tzADCYeBXcI-9yTIfRbL" TargetMode="External"/><Relationship Id="rId725" Type="http://schemas.openxmlformats.org/officeDocument/2006/relationships/hyperlink" Target="https://talan.bank.gov.ua/get-user-certificate/QdjrEDHmiVK8qFa7c9db" TargetMode="External"/><Relationship Id="rId115" Type="http://schemas.openxmlformats.org/officeDocument/2006/relationships/hyperlink" Target="https://talan.bank.gov.ua/get-user-certificate/tzADCxM6rWw0hnyC4DME" TargetMode="External"/><Relationship Id="rId157" Type="http://schemas.openxmlformats.org/officeDocument/2006/relationships/hyperlink" Target="https://talan.bank.gov.ua/get-user-certificate/tzADCNQDfudnW_oAV1xh" TargetMode="External"/><Relationship Id="rId322" Type="http://schemas.openxmlformats.org/officeDocument/2006/relationships/hyperlink" Target="https://talan.bank.gov.ua/get-user-certificate/tzADCCV3IlefO9-Bl5pQ" TargetMode="External"/><Relationship Id="rId364" Type="http://schemas.openxmlformats.org/officeDocument/2006/relationships/hyperlink" Target="https://talan.bank.gov.ua/get-user-certificate/tzADCx5_L3bUbR09jKNk" TargetMode="External"/><Relationship Id="rId61" Type="http://schemas.openxmlformats.org/officeDocument/2006/relationships/hyperlink" Target="https://talan.bank.gov.ua/get-user-certificate/tzADCAkHGrd72_qAlspq" TargetMode="External"/><Relationship Id="rId199" Type="http://schemas.openxmlformats.org/officeDocument/2006/relationships/hyperlink" Target="https://talan.bank.gov.ua/get-user-certificate/tzADC1dpG8YDoK_lKLAj" TargetMode="External"/><Relationship Id="rId571" Type="http://schemas.openxmlformats.org/officeDocument/2006/relationships/hyperlink" Target="https://talan.bank.gov.ua/get-user-certificate/tzADC1qeEeDJM0wUZ-BJ" TargetMode="External"/><Relationship Id="rId627" Type="http://schemas.openxmlformats.org/officeDocument/2006/relationships/hyperlink" Target="https://talan.bank.gov.ua/get-user-certificate/tzADC5maw5-SNS1wxdEH" TargetMode="External"/><Relationship Id="rId669" Type="http://schemas.openxmlformats.org/officeDocument/2006/relationships/hyperlink" Target="https://talan.bank.gov.ua/get-user-certificate/tzADCf4FR7wtpV1VJPYt" TargetMode="External"/><Relationship Id="rId19" Type="http://schemas.openxmlformats.org/officeDocument/2006/relationships/hyperlink" Target="https://talan.bank.gov.ua/get-user-certificate/tzADCgcsi_7WdNCcalBz" TargetMode="External"/><Relationship Id="rId224" Type="http://schemas.openxmlformats.org/officeDocument/2006/relationships/hyperlink" Target="https://talan.bank.gov.ua/get-user-certificate/tzADCplB_D613NARgBOb" TargetMode="External"/><Relationship Id="rId266" Type="http://schemas.openxmlformats.org/officeDocument/2006/relationships/hyperlink" Target="https://talan.bank.gov.ua/get-user-certificate/tzADCXVfEiH-7o0YCmuv" TargetMode="External"/><Relationship Id="rId431" Type="http://schemas.openxmlformats.org/officeDocument/2006/relationships/hyperlink" Target="https://talan.bank.gov.ua/get-user-certificate/tzADC8oOROrVNiOSuQqr" TargetMode="External"/><Relationship Id="rId473" Type="http://schemas.openxmlformats.org/officeDocument/2006/relationships/hyperlink" Target="https://talan.bank.gov.ua/get-user-certificate/tzADCq5Mk1rweGcTKyJ1" TargetMode="External"/><Relationship Id="rId529" Type="http://schemas.openxmlformats.org/officeDocument/2006/relationships/hyperlink" Target="https://talan.bank.gov.ua/get-user-certificate/tzADCcvRuYlGOAHjjycs" TargetMode="External"/><Relationship Id="rId680" Type="http://schemas.openxmlformats.org/officeDocument/2006/relationships/hyperlink" Target="https://talan.bank.gov.ua/get-user-certificate/tzADCzjzL8R3qfDBiqmq" TargetMode="External"/><Relationship Id="rId30" Type="http://schemas.openxmlformats.org/officeDocument/2006/relationships/hyperlink" Target="https://talan.bank.gov.ua/get-user-certificate/tzADCBP81c9QPEYxo3Tj" TargetMode="External"/><Relationship Id="rId126" Type="http://schemas.openxmlformats.org/officeDocument/2006/relationships/hyperlink" Target="https://talan.bank.gov.ua/get-user-certificate/tzADCqp1JKXWk0cg2KiA" TargetMode="External"/><Relationship Id="rId168" Type="http://schemas.openxmlformats.org/officeDocument/2006/relationships/hyperlink" Target="https://talan.bank.gov.ua/get-user-certificate/tzADCspGQSq7jazU8BBL" TargetMode="External"/><Relationship Id="rId333" Type="http://schemas.openxmlformats.org/officeDocument/2006/relationships/hyperlink" Target="https://talan.bank.gov.ua/get-user-certificate/tzADCgJxwU7sxAr0UXap" TargetMode="External"/><Relationship Id="rId540" Type="http://schemas.openxmlformats.org/officeDocument/2006/relationships/hyperlink" Target="https://talan.bank.gov.ua/get-user-certificate/tzADCvVZnu7jDmOHmq8z" TargetMode="External"/><Relationship Id="rId72" Type="http://schemas.openxmlformats.org/officeDocument/2006/relationships/hyperlink" Target="https://talan.bank.gov.ua/get-user-certificate/tzADCKF-yjU0p3z6RwBN" TargetMode="External"/><Relationship Id="rId375" Type="http://schemas.openxmlformats.org/officeDocument/2006/relationships/hyperlink" Target="https://talan.bank.gov.ua/get-user-certificate/tzADCAjWgG4pBCw8RR-o" TargetMode="External"/><Relationship Id="rId582" Type="http://schemas.openxmlformats.org/officeDocument/2006/relationships/hyperlink" Target="https://talan.bank.gov.ua/get-user-certificate/tzADC5tgwbQp8oVfg5SL" TargetMode="External"/><Relationship Id="rId638" Type="http://schemas.openxmlformats.org/officeDocument/2006/relationships/hyperlink" Target="https://talan.bank.gov.ua/get-user-certificate/tzADCvZdFvYYURw0_q8o" TargetMode="External"/><Relationship Id="rId3" Type="http://schemas.openxmlformats.org/officeDocument/2006/relationships/hyperlink" Target="https://talan.bank.gov.ua/get-user-certificate/tzADC3S9uHBa4TguIpv0" TargetMode="External"/><Relationship Id="rId235" Type="http://schemas.openxmlformats.org/officeDocument/2006/relationships/hyperlink" Target="https://talan.bank.gov.ua/get-user-certificate/tzADCa26qD-1JOtFxpzP" TargetMode="External"/><Relationship Id="rId277" Type="http://schemas.openxmlformats.org/officeDocument/2006/relationships/hyperlink" Target="https://talan.bank.gov.ua/get-user-certificate/tzADCPX1N-sbL5PN4eg6" TargetMode="External"/><Relationship Id="rId400" Type="http://schemas.openxmlformats.org/officeDocument/2006/relationships/hyperlink" Target="https://talan.bank.gov.ua/get-user-certificate/tzADCSwPjsT_tMsB05M2" TargetMode="External"/><Relationship Id="rId442" Type="http://schemas.openxmlformats.org/officeDocument/2006/relationships/hyperlink" Target="https://talan.bank.gov.ua/get-user-certificate/tzADCjh33v9xzL93J9Ef" TargetMode="External"/><Relationship Id="rId484" Type="http://schemas.openxmlformats.org/officeDocument/2006/relationships/hyperlink" Target="https://talan.bank.gov.ua/get-user-certificate/tzADCDZVA0ELSiJ6vGV0" TargetMode="External"/><Relationship Id="rId705" Type="http://schemas.openxmlformats.org/officeDocument/2006/relationships/hyperlink" Target="https://talan.bank.gov.ua/get-user-certificate/tzADCyCbTSac6p7kO1aF" TargetMode="External"/><Relationship Id="rId137" Type="http://schemas.openxmlformats.org/officeDocument/2006/relationships/hyperlink" Target="https://talan.bank.gov.ua/get-user-certificate/tzADCkKlTP0XSilzfDFz" TargetMode="External"/><Relationship Id="rId302" Type="http://schemas.openxmlformats.org/officeDocument/2006/relationships/hyperlink" Target="https://talan.bank.gov.ua/get-user-certificate/tzADCZ28mrki_WRBXcqY" TargetMode="External"/><Relationship Id="rId344" Type="http://schemas.openxmlformats.org/officeDocument/2006/relationships/hyperlink" Target="https://talan.bank.gov.ua/get-user-certificate/tzADCb52IAND-AQBOxl8" TargetMode="External"/><Relationship Id="rId691" Type="http://schemas.openxmlformats.org/officeDocument/2006/relationships/hyperlink" Target="https://talan.bank.gov.ua/get-user-certificate/tzADCa5a6j5MNtpChgxf" TargetMode="External"/><Relationship Id="rId41" Type="http://schemas.openxmlformats.org/officeDocument/2006/relationships/hyperlink" Target="https://talan.bank.gov.ua/get-user-certificate/tzADC39yozB86-SeIrxF" TargetMode="External"/><Relationship Id="rId83" Type="http://schemas.openxmlformats.org/officeDocument/2006/relationships/hyperlink" Target="https://talan.bank.gov.ua/get-user-certificate/tzADCbubEijHvGrKyMzZ" TargetMode="External"/><Relationship Id="rId179" Type="http://schemas.openxmlformats.org/officeDocument/2006/relationships/hyperlink" Target="https://talan.bank.gov.ua/get-user-certificate/tzADCEJXOg6SiWOx_Wlv" TargetMode="External"/><Relationship Id="rId386" Type="http://schemas.openxmlformats.org/officeDocument/2006/relationships/hyperlink" Target="https://talan.bank.gov.ua/get-user-certificate/tzADCp268zzs-EKqm6gi" TargetMode="External"/><Relationship Id="rId551" Type="http://schemas.openxmlformats.org/officeDocument/2006/relationships/hyperlink" Target="https://talan.bank.gov.ua/get-user-certificate/tzADCFX8svJmRsWSyrpO" TargetMode="External"/><Relationship Id="rId593" Type="http://schemas.openxmlformats.org/officeDocument/2006/relationships/hyperlink" Target="https://talan.bank.gov.ua/get-user-certificate/tzADCQqSvYsYJkZIv61A" TargetMode="External"/><Relationship Id="rId607" Type="http://schemas.openxmlformats.org/officeDocument/2006/relationships/hyperlink" Target="https://talan.bank.gov.ua/get-user-certificate/tzADC0l7AibQN5V3JyJm" TargetMode="External"/><Relationship Id="rId649" Type="http://schemas.openxmlformats.org/officeDocument/2006/relationships/hyperlink" Target="https://talan.bank.gov.ua/get-user-certificate/tzADCZVOUl2tQJveFQ6H" TargetMode="External"/><Relationship Id="rId190" Type="http://schemas.openxmlformats.org/officeDocument/2006/relationships/hyperlink" Target="https://talan.bank.gov.ua/get-user-certificate/tzADCGhm51Q2XemXLNDl" TargetMode="External"/><Relationship Id="rId204" Type="http://schemas.openxmlformats.org/officeDocument/2006/relationships/hyperlink" Target="https://talan.bank.gov.ua/get-user-certificate/tzADCtfMkN7QqQ51Em0z" TargetMode="External"/><Relationship Id="rId246" Type="http://schemas.openxmlformats.org/officeDocument/2006/relationships/hyperlink" Target="https://talan.bank.gov.ua/get-user-certificate/tzADCuASQFCNjtqjz9G1" TargetMode="External"/><Relationship Id="rId288" Type="http://schemas.openxmlformats.org/officeDocument/2006/relationships/hyperlink" Target="https://talan.bank.gov.ua/get-user-certificate/tzADCqlNjbyOy0KMGKCB" TargetMode="External"/><Relationship Id="rId411" Type="http://schemas.openxmlformats.org/officeDocument/2006/relationships/hyperlink" Target="https://talan.bank.gov.ua/get-user-certificate/tzADCMfVq6IRYX8s4rIm" TargetMode="External"/><Relationship Id="rId453" Type="http://schemas.openxmlformats.org/officeDocument/2006/relationships/hyperlink" Target="https://talan.bank.gov.ua/get-user-certificate/tzADCiMBYuCkqRxgjes7" TargetMode="External"/><Relationship Id="rId509" Type="http://schemas.openxmlformats.org/officeDocument/2006/relationships/hyperlink" Target="https://talan.bank.gov.ua/get-user-certificate/tzADCINV8Nq4Pm9MXRxf" TargetMode="External"/><Relationship Id="rId660" Type="http://schemas.openxmlformats.org/officeDocument/2006/relationships/hyperlink" Target="https://talan.bank.gov.ua/get-user-certificate/tzADCGWqOMfxOrfRl33H" TargetMode="External"/><Relationship Id="rId106" Type="http://schemas.openxmlformats.org/officeDocument/2006/relationships/hyperlink" Target="https://talan.bank.gov.ua/get-user-certificate/tzADC0p600v3st96tfMo" TargetMode="External"/><Relationship Id="rId313" Type="http://schemas.openxmlformats.org/officeDocument/2006/relationships/hyperlink" Target="https://talan.bank.gov.ua/get-user-certificate/tzADCc_RKXNxw0Y1hgUq" TargetMode="External"/><Relationship Id="rId495" Type="http://schemas.openxmlformats.org/officeDocument/2006/relationships/hyperlink" Target="https://talan.bank.gov.ua/get-user-certificate/tzADCHy5YPJEmn99OqU9" TargetMode="External"/><Relationship Id="rId716" Type="http://schemas.openxmlformats.org/officeDocument/2006/relationships/hyperlink" Target="https://talan.bank.gov.ua/get-user-certificate/tzADCNSwTF3FV9oZfOiv" TargetMode="External"/><Relationship Id="rId10" Type="http://schemas.openxmlformats.org/officeDocument/2006/relationships/hyperlink" Target="https://talan.bank.gov.ua/get-user-certificate/tzADCJBfg50YBzMGDwRO" TargetMode="External"/><Relationship Id="rId52" Type="http://schemas.openxmlformats.org/officeDocument/2006/relationships/hyperlink" Target="https://talan.bank.gov.ua/get-user-certificate/tzADCPyIjdEJHm6fZrkD" TargetMode="External"/><Relationship Id="rId94" Type="http://schemas.openxmlformats.org/officeDocument/2006/relationships/hyperlink" Target="https://talan.bank.gov.ua/get-user-certificate/tzADCsmjYDu9HVRUVQjC" TargetMode="External"/><Relationship Id="rId148" Type="http://schemas.openxmlformats.org/officeDocument/2006/relationships/hyperlink" Target="https://talan.bank.gov.ua/get-user-certificate/tzADCyk2zXmfoSnciW5s" TargetMode="External"/><Relationship Id="rId355" Type="http://schemas.openxmlformats.org/officeDocument/2006/relationships/hyperlink" Target="https://talan.bank.gov.ua/get-user-certificate/tzADC1l-v0PAkhx-3g9Q" TargetMode="External"/><Relationship Id="rId397" Type="http://schemas.openxmlformats.org/officeDocument/2006/relationships/hyperlink" Target="https://talan.bank.gov.ua/get-user-certificate/tzADCTiV63ISCjnBNGvK" TargetMode="External"/><Relationship Id="rId520" Type="http://schemas.openxmlformats.org/officeDocument/2006/relationships/hyperlink" Target="https://talan.bank.gov.ua/get-user-certificate/tzADCBiKatGf9BQnNa-v" TargetMode="External"/><Relationship Id="rId562" Type="http://schemas.openxmlformats.org/officeDocument/2006/relationships/hyperlink" Target="https://talan.bank.gov.ua/get-user-certificate/tzADCjQs7kIGjbQgD61m" TargetMode="External"/><Relationship Id="rId618" Type="http://schemas.openxmlformats.org/officeDocument/2006/relationships/hyperlink" Target="https://talan.bank.gov.ua/get-user-certificate/tzADCTwv79qScfyBpR6o" TargetMode="External"/><Relationship Id="rId215" Type="http://schemas.openxmlformats.org/officeDocument/2006/relationships/hyperlink" Target="https://talan.bank.gov.ua/get-user-certificate/tzADCNBdpR0sOee09vwy" TargetMode="External"/><Relationship Id="rId257" Type="http://schemas.openxmlformats.org/officeDocument/2006/relationships/hyperlink" Target="https://talan.bank.gov.ua/get-user-certificate/tzADCtC-dcrnR9QUSKQs" TargetMode="External"/><Relationship Id="rId422" Type="http://schemas.openxmlformats.org/officeDocument/2006/relationships/hyperlink" Target="https://talan.bank.gov.ua/get-user-certificate/tzADCRvacywoEwk8awR7" TargetMode="External"/><Relationship Id="rId464" Type="http://schemas.openxmlformats.org/officeDocument/2006/relationships/hyperlink" Target="https://talan.bank.gov.ua/get-user-certificate/tzADC9xBWPCv0Ena4EZQ" TargetMode="External"/><Relationship Id="rId299" Type="http://schemas.openxmlformats.org/officeDocument/2006/relationships/hyperlink" Target="https://talan.bank.gov.ua/get-user-certificate/tzADChMogSuKn0gFGre_" TargetMode="External"/><Relationship Id="rId727" Type="http://schemas.openxmlformats.org/officeDocument/2006/relationships/printerSettings" Target="../printerSettings/printerSettings1.bin"/><Relationship Id="rId63" Type="http://schemas.openxmlformats.org/officeDocument/2006/relationships/hyperlink" Target="https://talan.bank.gov.ua/get-user-certificate/tzADCMHHf_P-tbuZKpUL" TargetMode="External"/><Relationship Id="rId159" Type="http://schemas.openxmlformats.org/officeDocument/2006/relationships/hyperlink" Target="https://talan.bank.gov.ua/get-user-certificate/tzADCzG3-gUEkprBO6Nu" TargetMode="External"/><Relationship Id="rId366" Type="http://schemas.openxmlformats.org/officeDocument/2006/relationships/hyperlink" Target="https://talan.bank.gov.ua/get-user-certificate/tzADCb28jEhUQnMvlw4o" TargetMode="External"/><Relationship Id="rId573" Type="http://schemas.openxmlformats.org/officeDocument/2006/relationships/hyperlink" Target="https://talan.bank.gov.ua/get-user-certificate/tzADCS_7ZivpDCt51S9B" TargetMode="External"/><Relationship Id="rId226" Type="http://schemas.openxmlformats.org/officeDocument/2006/relationships/hyperlink" Target="https://talan.bank.gov.ua/get-user-certificate/tzADCgZ8CFFwePY58cv9" TargetMode="External"/><Relationship Id="rId433" Type="http://schemas.openxmlformats.org/officeDocument/2006/relationships/hyperlink" Target="https://talan.bank.gov.ua/get-user-certificate/tzADCGSwoBII7XUuBBPf" TargetMode="External"/><Relationship Id="rId640" Type="http://schemas.openxmlformats.org/officeDocument/2006/relationships/hyperlink" Target="https://talan.bank.gov.ua/get-user-certificate/tzADCz1UkuVIzmroYy72" TargetMode="External"/><Relationship Id="rId74" Type="http://schemas.openxmlformats.org/officeDocument/2006/relationships/hyperlink" Target="https://talan.bank.gov.ua/get-user-certificate/tzADCyftyncEkBagEQpz" TargetMode="External"/><Relationship Id="rId377" Type="http://schemas.openxmlformats.org/officeDocument/2006/relationships/hyperlink" Target="https://talan.bank.gov.ua/get-user-certificate/tzADCfXWRD4Oc65SIW9b" TargetMode="External"/><Relationship Id="rId500" Type="http://schemas.openxmlformats.org/officeDocument/2006/relationships/hyperlink" Target="https://talan.bank.gov.ua/get-user-certificate/tzADCSjG4jEHZxbTp-HX" TargetMode="External"/><Relationship Id="rId584" Type="http://schemas.openxmlformats.org/officeDocument/2006/relationships/hyperlink" Target="https://talan.bank.gov.ua/get-user-certificate/tzADCjLnNw4YhZnlvwvC" TargetMode="External"/><Relationship Id="rId5" Type="http://schemas.openxmlformats.org/officeDocument/2006/relationships/hyperlink" Target="https://talan.bank.gov.ua/get-user-certificate/tzADCxl-ETJ34yZSBCtM" TargetMode="External"/><Relationship Id="rId237" Type="http://schemas.openxmlformats.org/officeDocument/2006/relationships/hyperlink" Target="https://talan.bank.gov.ua/get-user-certificate/tzADCTPggJ8v25NN2-H2" TargetMode="External"/><Relationship Id="rId444" Type="http://schemas.openxmlformats.org/officeDocument/2006/relationships/hyperlink" Target="https://talan.bank.gov.ua/get-user-certificate/tzADC8dVTibOBqolqwV3" TargetMode="External"/><Relationship Id="rId651" Type="http://schemas.openxmlformats.org/officeDocument/2006/relationships/hyperlink" Target="https://talan.bank.gov.ua/get-user-certificate/tzADCL8dB32tTuf4n8Ym" TargetMode="External"/><Relationship Id="rId290" Type="http://schemas.openxmlformats.org/officeDocument/2006/relationships/hyperlink" Target="https://talan.bank.gov.ua/get-user-certificate/tzADCaeahoLjrqSSKxcd" TargetMode="External"/><Relationship Id="rId304" Type="http://schemas.openxmlformats.org/officeDocument/2006/relationships/hyperlink" Target="https://talan.bank.gov.ua/get-user-certificate/tzADCVc7__c_eB0T_KN_" TargetMode="External"/><Relationship Id="rId388" Type="http://schemas.openxmlformats.org/officeDocument/2006/relationships/hyperlink" Target="https://talan.bank.gov.ua/get-user-certificate/tzADCQSOIx5j_K1TW8II" TargetMode="External"/><Relationship Id="rId511" Type="http://schemas.openxmlformats.org/officeDocument/2006/relationships/hyperlink" Target="https://talan.bank.gov.ua/get-user-certificate/tzADCFjEA5FceKlip1gp" TargetMode="External"/><Relationship Id="rId609" Type="http://schemas.openxmlformats.org/officeDocument/2006/relationships/hyperlink" Target="https://talan.bank.gov.ua/get-user-certificate/tzADCnVgqokt-oQXqg5R" TargetMode="External"/><Relationship Id="rId85" Type="http://schemas.openxmlformats.org/officeDocument/2006/relationships/hyperlink" Target="https://talan.bank.gov.ua/get-user-certificate/tzADCPCop35KJNBuc_9j" TargetMode="External"/><Relationship Id="rId150" Type="http://schemas.openxmlformats.org/officeDocument/2006/relationships/hyperlink" Target="https://talan.bank.gov.ua/get-user-certificate/tzADC1H8Ohz48-3i9LTB" TargetMode="External"/><Relationship Id="rId595" Type="http://schemas.openxmlformats.org/officeDocument/2006/relationships/hyperlink" Target="https://talan.bank.gov.ua/get-user-certificate/tzADCgqkPyqsN1LprCnT" TargetMode="External"/><Relationship Id="rId248" Type="http://schemas.openxmlformats.org/officeDocument/2006/relationships/hyperlink" Target="https://talan.bank.gov.ua/get-user-certificate/tzADCo5R6WDo-H8bz-AK" TargetMode="External"/><Relationship Id="rId455" Type="http://schemas.openxmlformats.org/officeDocument/2006/relationships/hyperlink" Target="https://talan.bank.gov.ua/get-user-certificate/tzADC_3Cn_uDaT1mgee8" TargetMode="External"/><Relationship Id="rId662" Type="http://schemas.openxmlformats.org/officeDocument/2006/relationships/hyperlink" Target="https://talan.bank.gov.ua/get-user-certificate/tzADCpajj-lvfqt48KE7" TargetMode="External"/><Relationship Id="rId12" Type="http://schemas.openxmlformats.org/officeDocument/2006/relationships/hyperlink" Target="https://talan.bank.gov.ua/get-user-certificate/tzADC_OOo8DW779UD0GD" TargetMode="External"/><Relationship Id="rId108" Type="http://schemas.openxmlformats.org/officeDocument/2006/relationships/hyperlink" Target="https://talan.bank.gov.ua/get-user-certificate/tzADCH-h-RdCFpDDk37B" TargetMode="External"/><Relationship Id="rId315" Type="http://schemas.openxmlformats.org/officeDocument/2006/relationships/hyperlink" Target="https://talan.bank.gov.ua/get-user-certificate/tzADCkN7sydbWsrN0fN2" TargetMode="External"/><Relationship Id="rId522" Type="http://schemas.openxmlformats.org/officeDocument/2006/relationships/hyperlink" Target="https://talan.bank.gov.ua/get-user-certificate/tzADCy5qpLeyBkWNuKg0" TargetMode="External"/><Relationship Id="rId96" Type="http://schemas.openxmlformats.org/officeDocument/2006/relationships/hyperlink" Target="https://talan.bank.gov.ua/get-user-certificate/tzADCS3IwXBKBo0hv3Pk" TargetMode="External"/><Relationship Id="rId161" Type="http://schemas.openxmlformats.org/officeDocument/2006/relationships/hyperlink" Target="https://talan.bank.gov.ua/get-user-certificate/tzADC7xJyw2p64xe4FoA" TargetMode="External"/><Relationship Id="rId399" Type="http://schemas.openxmlformats.org/officeDocument/2006/relationships/hyperlink" Target="https://talan.bank.gov.ua/get-user-certificate/tzADCuW309hfjZUXiwUK" TargetMode="External"/><Relationship Id="rId259" Type="http://schemas.openxmlformats.org/officeDocument/2006/relationships/hyperlink" Target="https://talan.bank.gov.ua/get-user-certificate/tzADClwZcTfCguWp0FM6" TargetMode="External"/><Relationship Id="rId466" Type="http://schemas.openxmlformats.org/officeDocument/2006/relationships/hyperlink" Target="https://talan.bank.gov.ua/get-user-certificate/tzADCA62whgK6vZYuuXk" TargetMode="External"/><Relationship Id="rId673" Type="http://schemas.openxmlformats.org/officeDocument/2006/relationships/hyperlink" Target="https://talan.bank.gov.ua/get-user-certificate/tzADCE8a3kG3JMcL-H5k" TargetMode="External"/><Relationship Id="rId23" Type="http://schemas.openxmlformats.org/officeDocument/2006/relationships/hyperlink" Target="https://talan.bank.gov.ua/get-user-certificate/tzADCzu2LHgCDolCkYlB" TargetMode="External"/><Relationship Id="rId119" Type="http://schemas.openxmlformats.org/officeDocument/2006/relationships/hyperlink" Target="https://talan.bank.gov.ua/get-user-certificate/tzADCvouO9Cp7KEJ4JCN" TargetMode="External"/><Relationship Id="rId326" Type="http://schemas.openxmlformats.org/officeDocument/2006/relationships/hyperlink" Target="https://talan.bank.gov.ua/get-user-certificate/tzADCBTiltdizMv81H0P" TargetMode="External"/><Relationship Id="rId533" Type="http://schemas.openxmlformats.org/officeDocument/2006/relationships/hyperlink" Target="https://talan.bank.gov.ua/get-user-certificate/tzADCLf7D_FHvLQVoK0U" TargetMode="External"/><Relationship Id="rId172" Type="http://schemas.openxmlformats.org/officeDocument/2006/relationships/hyperlink" Target="https://talan.bank.gov.ua/get-user-certificate/tzADCEoQ4YRMoxjBxac-" TargetMode="External"/><Relationship Id="rId477" Type="http://schemas.openxmlformats.org/officeDocument/2006/relationships/hyperlink" Target="https://talan.bank.gov.ua/get-user-certificate/tzADCz62YpJphEcDwgQW" TargetMode="External"/><Relationship Id="rId600" Type="http://schemas.openxmlformats.org/officeDocument/2006/relationships/hyperlink" Target="https://talan.bank.gov.ua/get-user-certificate/tzADCDzKTUTUEDaqt-o0" TargetMode="External"/><Relationship Id="rId684" Type="http://schemas.openxmlformats.org/officeDocument/2006/relationships/hyperlink" Target="https://talan.bank.gov.ua/get-user-certificate/tzADC2FpeKWpYAY6Xhu-" TargetMode="External"/><Relationship Id="rId337" Type="http://schemas.openxmlformats.org/officeDocument/2006/relationships/hyperlink" Target="https://talan.bank.gov.ua/get-user-certificate/tzADC8R7XYKEQLIWzTbx" TargetMode="External"/><Relationship Id="rId34" Type="http://schemas.openxmlformats.org/officeDocument/2006/relationships/hyperlink" Target="https://talan.bank.gov.ua/get-user-certificate/tzADCGbTgbHyk_9YQSQU" TargetMode="External"/><Relationship Id="rId544" Type="http://schemas.openxmlformats.org/officeDocument/2006/relationships/hyperlink" Target="https://talan.bank.gov.ua/get-user-certificate/tzADCsSTJgUfMc_oR-QQ" TargetMode="External"/><Relationship Id="rId183" Type="http://schemas.openxmlformats.org/officeDocument/2006/relationships/hyperlink" Target="https://talan.bank.gov.ua/get-user-certificate/tzADCbygyY4k7uapYpPU" TargetMode="External"/><Relationship Id="rId390" Type="http://schemas.openxmlformats.org/officeDocument/2006/relationships/hyperlink" Target="https://talan.bank.gov.ua/get-user-certificate/tzADCMarZIzF5yPLr1qx" TargetMode="External"/><Relationship Id="rId404" Type="http://schemas.openxmlformats.org/officeDocument/2006/relationships/hyperlink" Target="https://talan.bank.gov.ua/get-user-certificate/tzADCV-ekrqNhz30LwZx" TargetMode="External"/><Relationship Id="rId611" Type="http://schemas.openxmlformats.org/officeDocument/2006/relationships/hyperlink" Target="https://talan.bank.gov.ua/get-user-certificate/tzADC2P62lUzBPEhZYRW" TargetMode="External"/><Relationship Id="rId250" Type="http://schemas.openxmlformats.org/officeDocument/2006/relationships/hyperlink" Target="https://talan.bank.gov.ua/get-user-certificate/tzADCslehaggg2ysMPSI" TargetMode="External"/><Relationship Id="rId488" Type="http://schemas.openxmlformats.org/officeDocument/2006/relationships/hyperlink" Target="https://talan.bank.gov.ua/get-user-certificate/tzADCnODgXh_DFG566Ug" TargetMode="External"/><Relationship Id="rId695" Type="http://schemas.openxmlformats.org/officeDocument/2006/relationships/hyperlink" Target="https://talan.bank.gov.ua/get-user-certificate/tzADCC6Pj6sxky4GWwcn" TargetMode="External"/><Relationship Id="rId709" Type="http://schemas.openxmlformats.org/officeDocument/2006/relationships/hyperlink" Target="https://talan.bank.gov.ua/get-user-certificate/tzADCLrHnGZ53DLPqQaB" TargetMode="External"/><Relationship Id="rId45" Type="http://schemas.openxmlformats.org/officeDocument/2006/relationships/hyperlink" Target="https://talan.bank.gov.ua/get-user-certificate/tzADCcP1aSU19GBgWwcA" TargetMode="External"/><Relationship Id="rId110" Type="http://schemas.openxmlformats.org/officeDocument/2006/relationships/hyperlink" Target="https://talan.bank.gov.ua/get-user-certificate/tzADCqoIVkTHTsZojtgY" TargetMode="External"/><Relationship Id="rId348" Type="http://schemas.openxmlformats.org/officeDocument/2006/relationships/hyperlink" Target="https://talan.bank.gov.ua/get-user-certificate/tzADCKBdG3zYD4A0UL2b" TargetMode="External"/><Relationship Id="rId555" Type="http://schemas.openxmlformats.org/officeDocument/2006/relationships/hyperlink" Target="https://talan.bank.gov.ua/get-user-certificate/tzADCFP5JSaU2Qe32JCo" TargetMode="External"/><Relationship Id="rId194" Type="http://schemas.openxmlformats.org/officeDocument/2006/relationships/hyperlink" Target="https://talan.bank.gov.ua/get-user-certificate/tzADCytCFHWCgbxckJ1v" TargetMode="External"/><Relationship Id="rId208" Type="http://schemas.openxmlformats.org/officeDocument/2006/relationships/hyperlink" Target="https://talan.bank.gov.ua/get-user-certificate/tzADCRQGJ9Qg_qEA8bgQ" TargetMode="External"/><Relationship Id="rId415" Type="http://schemas.openxmlformats.org/officeDocument/2006/relationships/hyperlink" Target="https://talan.bank.gov.ua/get-user-certificate/tzADCj2jOd8r3do4I9PR" TargetMode="External"/><Relationship Id="rId622" Type="http://schemas.openxmlformats.org/officeDocument/2006/relationships/hyperlink" Target="https://talan.bank.gov.ua/get-user-certificate/tzADCRAMt249Rb8oJKnC" TargetMode="External"/><Relationship Id="rId261" Type="http://schemas.openxmlformats.org/officeDocument/2006/relationships/hyperlink" Target="https://talan.bank.gov.ua/get-user-certificate/tzADC0a7-JDqarCh_p0o" TargetMode="External"/><Relationship Id="rId499" Type="http://schemas.openxmlformats.org/officeDocument/2006/relationships/hyperlink" Target="https://talan.bank.gov.ua/get-user-certificate/tzADCCfvlqtnFt1gl_Ml" TargetMode="External"/><Relationship Id="rId56" Type="http://schemas.openxmlformats.org/officeDocument/2006/relationships/hyperlink" Target="https://talan.bank.gov.ua/get-user-certificate/tzADC52Re4loOc9aBLYE" TargetMode="External"/><Relationship Id="rId359" Type="http://schemas.openxmlformats.org/officeDocument/2006/relationships/hyperlink" Target="https://talan.bank.gov.ua/get-user-certificate/tzADCRZ0sxtGOFRUir2S" TargetMode="External"/><Relationship Id="rId566" Type="http://schemas.openxmlformats.org/officeDocument/2006/relationships/hyperlink" Target="https://talan.bank.gov.ua/get-user-certificate/tzADCXTgoTJL30W9NUj9" TargetMode="External"/><Relationship Id="rId121" Type="http://schemas.openxmlformats.org/officeDocument/2006/relationships/hyperlink" Target="https://talan.bank.gov.ua/get-user-certificate/tzADC6YvxiIypV2BCsR-" TargetMode="External"/><Relationship Id="rId219" Type="http://schemas.openxmlformats.org/officeDocument/2006/relationships/hyperlink" Target="https://talan.bank.gov.ua/get-user-certificate/tzADCZMQvvsPph_no_u1" TargetMode="External"/><Relationship Id="rId426" Type="http://schemas.openxmlformats.org/officeDocument/2006/relationships/hyperlink" Target="https://talan.bank.gov.ua/get-user-certificate/tzADCYQGmQsaVPxG0z5B" TargetMode="External"/><Relationship Id="rId633" Type="http://schemas.openxmlformats.org/officeDocument/2006/relationships/hyperlink" Target="https://talan.bank.gov.ua/get-user-certificate/tzADC4X7_EkBM1hysstr" TargetMode="External"/><Relationship Id="rId67" Type="http://schemas.openxmlformats.org/officeDocument/2006/relationships/hyperlink" Target="https://talan.bank.gov.ua/get-user-certificate/tzADCXAmSXNVMykBNKxt" TargetMode="External"/><Relationship Id="rId272" Type="http://schemas.openxmlformats.org/officeDocument/2006/relationships/hyperlink" Target="https://talan.bank.gov.ua/get-user-certificate/tzADCpnc0FJZyIbXfarG" TargetMode="External"/><Relationship Id="rId577" Type="http://schemas.openxmlformats.org/officeDocument/2006/relationships/hyperlink" Target="https://talan.bank.gov.ua/get-user-certificate/tzADCfV0JgKg7dzxEGU1" TargetMode="External"/><Relationship Id="rId700" Type="http://schemas.openxmlformats.org/officeDocument/2006/relationships/hyperlink" Target="https://talan.bank.gov.ua/get-user-certificate/tzADClDjqnUG70iiyKZa" TargetMode="External"/><Relationship Id="rId132" Type="http://schemas.openxmlformats.org/officeDocument/2006/relationships/hyperlink" Target="https://talan.bank.gov.ua/get-user-certificate/tzADCFOa0ddx1_6IWfpn" TargetMode="External"/><Relationship Id="rId437" Type="http://schemas.openxmlformats.org/officeDocument/2006/relationships/hyperlink" Target="https://talan.bank.gov.ua/get-user-certificate/tzADCgzHaVEm3uDAZ3rh" TargetMode="External"/><Relationship Id="rId644" Type="http://schemas.openxmlformats.org/officeDocument/2006/relationships/hyperlink" Target="https://talan.bank.gov.ua/get-user-certificate/tzADCiGWPX5Ytdvd68fB" TargetMode="External"/><Relationship Id="rId283" Type="http://schemas.openxmlformats.org/officeDocument/2006/relationships/hyperlink" Target="https://talan.bank.gov.ua/get-user-certificate/tzADCHIsDAqUw77ALUF3" TargetMode="External"/><Relationship Id="rId490" Type="http://schemas.openxmlformats.org/officeDocument/2006/relationships/hyperlink" Target="https://talan.bank.gov.ua/get-user-certificate/tzADCewpyalg1SWIHR9K" TargetMode="External"/><Relationship Id="rId504" Type="http://schemas.openxmlformats.org/officeDocument/2006/relationships/hyperlink" Target="https://talan.bank.gov.ua/get-user-certificate/tzADCCdbJ5lioutVa2jO" TargetMode="External"/><Relationship Id="rId711" Type="http://schemas.openxmlformats.org/officeDocument/2006/relationships/hyperlink" Target="https://talan.bank.gov.ua/get-user-certificate/tzADClZYCgH-KSshFgfF" TargetMode="External"/><Relationship Id="rId78" Type="http://schemas.openxmlformats.org/officeDocument/2006/relationships/hyperlink" Target="https://talan.bank.gov.ua/get-user-certificate/tzADCECRx2H75DwTFclF" TargetMode="External"/><Relationship Id="rId143" Type="http://schemas.openxmlformats.org/officeDocument/2006/relationships/hyperlink" Target="https://talan.bank.gov.ua/get-user-certificate/tzADCc-UUCx_p70mZkos" TargetMode="External"/><Relationship Id="rId350" Type="http://schemas.openxmlformats.org/officeDocument/2006/relationships/hyperlink" Target="https://talan.bank.gov.ua/get-user-certificate/tzADCWHfXOdUePdXa7OU" TargetMode="External"/><Relationship Id="rId588" Type="http://schemas.openxmlformats.org/officeDocument/2006/relationships/hyperlink" Target="https://talan.bank.gov.ua/get-user-certificate/tzADCYDXMCF-CD45h4Nh" TargetMode="External"/><Relationship Id="rId9" Type="http://schemas.openxmlformats.org/officeDocument/2006/relationships/hyperlink" Target="https://talan.bank.gov.ua/get-user-certificate/tzADCvRyYOKOgoR1j2FG" TargetMode="External"/><Relationship Id="rId210" Type="http://schemas.openxmlformats.org/officeDocument/2006/relationships/hyperlink" Target="https://talan.bank.gov.ua/get-user-certificate/tzADC_YYlzic2U3uhKBj" TargetMode="External"/><Relationship Id="rId448" Type="http://schemas.openxmlformats.org/officeDocument/2006/relationships/hyperlink" Target="https://talan.bank.gov.ua/get-user-certificate/tzADCVilxWcTdLHjMlvD" TargetMode="External"/><Relationship Id="rId655" Type="http://schemas.openxmlformats.org/officeDocument/2006/relationships/hyperlink" Target="https://talan.bank.gov.ua/get-user-certificate/tzADCBPzLHyruHUWFgef" TargetMode="External"/><Relationship Id="rId294" Type="http://schemas.openxmlformats.org/officeDocument/2006/relationships/hyperlink" Target="https://talan.bank.gov.ua/get-user-certificate/tzADCXcGcbe-qoTWb5Ab" TargetMode="External"/><Relationship Id="rId308" Type="http://schemas.openxmlformats.org/officeDocument/2006/relationships/hyperlink" Target="https://talan.bank.gov.ua/get-user-certificate/tzADC1YOQACJpMpW4GVz" TargetMode="External"/><Relationship Id="rId515" Type="http://schemas.openxmlformats.org/officeDocument/2006/relationships/hyperlink" Target="https://talan.bank.gov.ua/get-user-certificate/tzADCAaEdZe6x74kHL8_" TargetMode="External"/><Relationship Id="rId722" Type="http://schemas.openxmlformats.org/officeDocument/2006/relationships/hyperlink" Target="https://talan.bank.gov.ua/get-user-certificate/QdjrEyCKst3l_QKc5YJN" TargetMode="External"/><Relationship Id="rId89" Type="http://schemas.openxmlformats.org/officeDocument/2006/relationships/hyperlink" Target="https://talan.bank.gov.ua/get-user-certificate/tzADCgMlLdvH5iLAVUpO" TargetMode="External"/><Relationship Id="rId154" Type="http://schemas.openxmlformats.org/officeDocument/2006/relationships/hyperlink" Target="https://talan.bank.gov.ua/get-user-certificate/tzADCEM2KxP9GCQpUOor" TargetMode="External"/><Relationship Id="rId361" Type="http://schemas.openxmlformats.org/officeDocument/2006/relationships/hyperlink" Target="https://talan.bank.gov.ua/get-user-certificate/tzADCoiH-vPpKpj_GhK1" TargetMode="External"/><Relationship Id="rId599" Type="http://schemas.openxmlformats.org/officeDocument/2006/relationships/hyperlink" Target="https://talan.bank.gov.ua/get-user-certificate/tzADCFIB2IvtONtWhmcq" TargetMode="External"/><Relationship Id="rId459" Type="http://schemas.openxmlformats.org/officeDocument/2006/relationships/hyperlink" Target="https://talan.bank.gov.ua/get-user-certificate/tzADCtGE1oT5vcK89A4-" TargetMode="External"/><Relationship Id="rId666" Type="http://schemas.openxmlformats.org/officeDocument/2006/relationships/hyperlink" Target="https://talan.bank.gov.ua/get-user-certificate/tzADCul8d_9sxWNYma3k" TargetMode="External"/><Relationship Id="rId16" Type="http://schemas.openxmlformats.org/officeDocument/2006/relationships/hyperlink" Target="https://talan.bank.gov.ua/get-user-certificate/tzADC_4w8tOPj2zjQ10H" TargetMode="External"/><Relationship Id="rId221" Type="http://schemas.openxmlformats.org/officeDocument/2006/relationships/hyperlink" Target="https://talan.bank.gov.ua/get-user-certificate/tzADCwY0xJYHYlQEQ-g4" TargetMode="External"/><Relationship Id="rId319" Type="http://schemas.openxmlformats.org/officeDocument/2006/relationships/hyperlink" Target="https://talan.bank.gov.ua/get-user-certificate/tzADCtEPXfNWt4UnB4yu" TargetMode="External"/><Relationship Id="rId526" Type="http://schemas.openxmlformats.org/officeDocument/2006/relationships/hyperlink" Target="https://talan.bank.gov.ua/get-user-certificate/tzADC4QyxzDoE6W9Vieh" TargetMode="External"/><Relationship Id="rId165" Type="http://schemas.openxmlformats.org/officeDocument/2006/relationships/hyperlink" Target="https://talan.bank.gov.ua/get-user-certificate/tzADCLhupLL5seotyCSU" TargetMode="External"/><Relationship Id="rId372" Type="http://schemas.openxmlformats.org/officeDocument/2006/relationships/hyperlink" Target="https://talan.bank.gov.ua/get-user-certificate/tzADCK37aLzV4Ws1NeHq" TargetMode="External"/><Relationship Id="rId677" Type="http://schemas.openxmlformats.org/officeDocument/2006/relationships/hyperlink" Target="https://talan.bank.gov.ua/get-user-certificate/tzADCrurgS7XCh2PZN18" TargetMode="External"/><Relationship Id="rId232" Type="http://schemas.openxmlformats.org/officeDocument/2006/relationships/hyperlink" Target="https://talan.bank.gov.ua/get-user-certificate/tzADCqhOMZtC-izau9SE" TargetMode="External"/><Relationship Id="rId27" Type="http://schemas.openxmlformats.org/officeDocument/2006/relationships/hyperlink" Target="https://talan.bank.gov.ua/get-user-certificate/tzADCZu8T3_zANPri3ps" TargetMode="External"/><Relationship Id="rId537" Type="http://schemas.openxmlformats.org/officeDocument/2006/relationships/hyperlink" Target="https://talan.bank.gov.ua/get-user-certificate/tzADC3TLWHwgV1baTKbN" TargetMode="External"/><Relationship Id="rId80" Type="http://schemas.openxmlformats.org/officeDocument/2006/relationships/hyperlink" Target="https://talan.bank.gov.ua/get-user-certificate/tzADC5HnSufBC2LBVerK" TargetMode="External"/><Relationship Id="rId176" Type="http://schemas.openxmlformats.org/officeDocument/2006/relationships/hyperlink" Target="https://talan.bank.gov.ua/get-user-certificate/tzADCTqShLiGsSk-8QlA" TargetMode="External"/><Relationship Id="rId383" Type="http://schemas.openxmlformats.org/officeDocument/2006/relationships/hyperlink" Target="https://talan.bank.gov.ua/get-user-certificate/tzADCZaaSAI1cpn_PZRR" TargetMode="External"/><Relationship Id="rId590" Type="http://schemas.openxmlformats.org/officeDocument/2006/relationships/hyperlink" Target="https://talan.bank.gov.ua/get-user-certificate/tzADCt6Qp1HaL5eQ00cH" TargetMode="External"/><Relationship Id="rId604" Type="http://schemas.openxmlformats.org/officeDocument/2006/relationships/hyperlink" Target="https://talan.bank.gov.ua/get-user-certificate/tzADC48X1YVOrIIuxbhp" TargetMode="External"/><Relationship Id="rId243" Type="http://schemas.openxmlformats.org/officeDocument/2006/relationships/hyperlink" Target="https://talan.bank.gov.ua/get-user-certificate/tzADC9p-yUPX1K72q-Rk" TargetMode="External"/><Relationship Id="rId450" Type="http://schemas.openxmlformats.org/officeDocument/2006/relationships/hyperlink" Target="https://talan.bank.gov.ua/get-user-certificate/tzADCMVLONTWWdRvg3Uv" TargetMode="External"/><Relationship Id="rId688" Type="http://schemas.openxmlformats.org/officeDocument/2006/relationships/hyperlink" Target="https://talan.bank.gov.ua/get-user-certificate/tzADCZAOn62cB1T24Xgb" TargetMode="External"/><Relationship Id="rId38" Type="http://schemas.openxmlformats.org/officeDocument/2006/relationships/hyperlink" Target="https://talan.bank.gov.ua/get-user-certificate/tzADCWa4hBnNMtDRiMwP" TargetMode="External"/><Relationship Id="rId103" Type="http://schemas.openxmlformats.org/officeDocument/2006/relationships/hyperlink" Target="https://talan.bank.gov.ua/get-user-certificate/tzADC-98jc2Qr14b1Gn6" TargetMode="External"/><Relationship Id="rId310" Type="http://schemas.openxmlformats.org/officeDocument/2006/relationships/hyperlink" Target="https://talan.bank.gov.ua/get-user-certificate/tzADCIfm_SXJ8Yy1RYni" TargetMode="External"/><Relationship Id="rId548" Type="http://schemas.openxmlformats.org/officeDocument/2006/relationships/hyperlink" Target="https://talan.bank.gov.ua/get-user-certificate/tzADCMUWKv4umSblKQic" TargetMode="External"/><Relationship Id="rId91" Type="http://schemas.openxmlformats.org/officeDocument/2006/relationships/hyperlink" Target="https://talan.bank.gov.ua/get-user-certificate/tzADC3DLN30WNXgtks13" TargetMode="External"/><Relationship Id="rId187" Type="http://schemas.openxmlformats.org/officeDocument/2006/relationships/hyperlink" Target="https://talan.bank.gov.ua/get-user-certificate/tzADCHABns-bA-ffWeNj" TargetMode="External"/><Relationship Id="rId394" Type="http://schemas.openxmlformats.org/officeDocument/2006/relationships/hyperlink" Target="https://talan.bank.gov.ua/get-user-certificate/tzADCuu_xrwWsqmbaXGS" TargetMode="External"/><Relationship Id="rId408" Type="http://schemas.openxmlformats.org/officeDocument/2006/relationships/hyperlink" Target="https://talan.bank.gov.ua/get-user-certificate/tzADCi8Bug07Lgx21oL5" TargetMode="External"/><Relationship Id="rId615" Type="http://schemas.openxmlformats.org/officeDocument/2006/relationships/hyperlink" Target="https://talan.bank.gov.ua/get-user-certificate/tzADCjf5nHHni1LJmygn" TargetMode="External"/><Relationship Id="rId254" Type="http://schemas.openxmlformats.org/officeDocument/2006/relationships/hyperlink" Target="https://talan.bank.gov.ua/get-user-certificate/tzADCTzjrDAq9Vma7_UO" TargetMode="External"/><Relationship Id="rId699" Type="http://schemas.openxmlformats.org/officeDocument/2006/relationships/hyperlink" Target="https://talan.bank.gov.ua/get-user-certificate/tzADCxHO9fe50WHCyV_O" TargetMode="External"/><Relationship Id="rId49" Type="http://schemas.openxmlformats.org/officeDocument/2006/relationships/hyperlink" Target="https://talan.bank.gov.ua/get-user-certificate/tzADCpbfA0c_bChzdT_b" TargetMode="External"/><Relationship Id="rId114" Type="http://schemas.openxmlformats.org/officeDocument/2006/relationships/hyperlink" Target="https://talan.bank.gov.ua/get-user-certificate/tzADC0KLf0zUwKwyZO7s" TargetMode="External"/><Relationship Id="rId461" Type="http://schemas.openxmlformats.org/officeDocument/2006/relationships/hyperlink" Target="https://talan.bank.gov.ua/get-user-certificate/tzADCt-5VzyINOpe8GMa" TargetMode="External"/><Relationship Id="rId559" Type="http://schemas.openxmlformats.org/officeDocument/2006/relationships/hyperlink" Target="https://talan.bank.gov.ua/get-user-certificate/tzADCGr3QX73cpB0t6R7" TargetMode="External"/><Relationship Id="rId198" Type="http://schemas.openxmlformats.org/officeDocument/2006/relationships/hyperlink" Target="https://talan.bank.gov.ua/get-user-certificate/tzADCAzV3s38VSDYPsAI" TargetMode="External"/><Relationship Id="rId321" Type="http://schemas.openxmlformats.org/officeDocument/2006/relationships/hyperlink" Target="https://talan.bank.gov.ua/get-user-certificate/tzADCzRhu0Mv8vLMzhuF" TargetMode="External"/><Relationship Id="rId419" Type="http://schemas.openxmlformats.org/officeDocument/2006/relationships/hyperlink" Target="https://talan.bank.gov.ua/get-user-certificate/tzADC6rc8GD-NRnLojR2" TargetMode="External"/><Relationship Id="rId626" Type="http://schemas.openxmlformats.org/officeDocument/2006/relationships/hyperlink" Target="https://talan.bank.gov.ua/get-user-certificate/tzADCfa6q5KQLAwm6buo" TargetMode="External"/><Relationship Id="rId265" Type="http://schemas.openxmlformats.org/officeDocument/2006/relationships/hyperlink" Target="https://talan.bank.gov.ua/get-user-certificate/tzADCX6p8ke5PS8yYsDk" TargetMode="External"/><Relationship Id="rId472" Type="http://schemas.openxmlformats.org/officeDocument/2006/relationships/hyperlink" Target="https://talan.bank.gov.ua/get-user-certificate/tzADCcZmq5IxurQYq-y8" TargetMode="External"/><Relationship Id="rId125" Type="http://schemas.openxmlformats.org/officeDocument/2006/relationships/hyperlink" Target="https://talan.bank.gov.ua/get-user-certificate/tzADCqKjUH69OchMBT7A" TargetMode="External"/><Relationship Id="rId332" Type="http://schemas.openxmlformats.org/officeDocument/2006/relationships/hyperlink" Target="https://talan.bank.gov.ua/get-user-certificate/tzADCoE0KVKzPKOVlC6b" TargetMode="External"/><Relationship Id="rId637" Type="http://schemas.openxmlformats.org/officeDocument/2006/relationships/hyperlink" Target="https://talan.bank.gov.ua/get-user-certificate/tzADCELqiD_QxHAq9yu-" TargetMode="External"/><Relationship Id="rId276" Type="http://schemas.openxmlformats.org/officeDocument/2006/relationships/hyperlink" Target="https://talan.bank.gov.ua/get-user-certificate/tzADCUonVS5HY9B0ugqm" TargetMode="External"/><Relationship Id="rId483" Type="http://schemas.openxmlformats.org/officeDocument/2006/relationships/hyperlink" Target="https://talan.bank.gov.ua/get-user-certificate/tzADCLI2yjQvq7EYR8XH" TargetMode="External"/><Relationship Id="rId690" Type="http://schemas.openxmlformats.org/officeDocument/2006/relationships/hyperlink" Target="https://talan.bank.gov.ua/get-user-certificate/tzADC5gMKVQbiphxyrnK" TargetMode="External"/><Relationship Id="rId704" Type="http://schemas.openxmlformats.org/officeDocument/2006/relationships/hyperlink" Target="https://talan.bank.gov.ua/get-user-certificate/tzADCVtKxq59WSdjTQaR" TargetMode="External"/><Relationship Id="rId40" Type="http://schemas.openxmlformats.org/officeDocument/2006/relationships/hyperlink" Target="https://talan.bank.gov.ua/get-user-certificate/tzADCSygAe91ThWryQhR" TargetMode="External"/><Relationship Id="rId136" Type="http://schemas.openxmlformats.org/officeDocument/2006/relationships/hyperlink" Target="https://talan.bank.gov.ua/get-user-certificate/tzADCZr5JIK7w6HWHCXJ" TargetMode="External"/><Relationship Id="rId343" Type="http://schemas.openxmlformats.org/officeDocument/2006/relationships/hyperlink" Target="https://talan.bank.gov.ua/get-user-certificate/tzADCqCaElKIhUbja5sx" TargetMode="External"/><Relationship Id="rId550" Type="http://schemas.openxmlformats.org/officeDocument/2006/relationships/hyperlink" Target="https://talan.bank.gov.ua/get-user-certificate/tzADChFpsVIk69f2HBEI" TargetMode="External"/><Relationship Id="rId203" Type="http://schemas.openxmlformats.org/officeDocument/2006/relationships/hyperlink" Target="https://talan.bank.gov.ua/get-user-certificate/tzADCjrjHM9bXFVl3Cch" TargetMode="External"/><Relationship Id="rId648" Type="http://schemas.openxmlformats.org/officeDocument/2006/relationships/hyperlink" Target="https://talan.bank.gov.ua/get-user-certificate/tzADCUXApCONjpKpkk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7"/>
  <sheetViews>
    <sheetView tabSelected="1" workbookViewId="0">
      <selection activeCell="I9" sqref="I9"/>
    </sheetView>
  </sheetViews>
  <sheetFormatPr defaultRowHeight="14.4" x14ac:dyDescent="0.3"/>
  <cols>
    <col min="1" max="1" width="8.88671875" style="2"/>
    <col min="2" max="2" width="32.6640625" customWidth="1"/>
    <col min="3" max="3" width="22.77734375" customWidth="1"/>
  </cols>
  <sheetData>
    <row r="1" spans="1:3" x14ac:dyDescent="0.3">
      <c r="A1" s="1" t="s">
        <v>707</v>
      </c>
      <c r="B1" s="1" t="s">
        <v>0</v>
      </c>
      <c r="C1" s="1" t="s">
        <v>1</v>
      </c>
    </row>
    <row r="2" spans="1:3" x14ac:dyDescent="0.3">
      <c r="A2" s="2">
        <v>1</v>
      </c>
      <c r="B2" t="s">
        <v>2</v>
      </c>
      <c r="C2" t="str">
        <f>HYPERLINK("https://talan.bank.gov.ua/get-user-certificate/tzADCjKk5In1i0bG35KU","Завантажити сертифікат")</f>
        <v>Завантажити сертифікат</v>
      </c>
    </row>
    <row r="3" spans="1:3" x14ac:dyDescent="0.3">
      <c r="A3" s="2">
        <v>2</v>
      </c>
      <c r="B3" t="s">
        <v>3</v>
      </c>
      <c r="C3" t="str">
        <f>HYPERLINK("https://talan.bank.gov.ua/get-user-certificate/tzADCXdYlbpYoZdPIh7U","Завантажити сертифікат")</f>
        <v>Завантажити сертифікат</v>
      </c>
    </row>
    <row r="4" spans="1:3" x14ac:dyDescent="0.3">
      <c r="A4" s="2">
        <v>3</v>
      </c>
      <c r="B4" t="s">
        <v>4</v>
      </c>
      <c r="C4" t="str">
        <f>HYPERLINK("https://talan.bank.gov.ua/get-user-certificate/tzADC3S9uHBa4TguIpv0","Завантажити сертифікат")</f>
        <v>Завантажити сертифікат</v>
      </c>
    </row>
    <row r="5" spans="1:3" x14ac:dyDescent="0.3">
      <c r="A5" s="2">
        <v>4</v>
      </c>
      <c r="B5" t="s">
        <v>5</v>
      </c>
      <c r="C5" t="str">
        <f>HYPERLINK("https://talan.bank.gov.ua/get-user-certificate/tzADCcIjYo4MLCLNZk3o","Завантажити сертифікат")</f>
        <v>Завантажити сертифікат</v>
      </c>
    </row>
    <row r="6" spans="1:3" x14ac:dyDescent="0.3">
      <c r="A6" s="2">
        <v>5</v>
      </c>
      <c r="B6" t="s">
        <v>6</v>
      </c>
      <c r="C6" t="str">
        <f>HYPERLINK("https://talan.bank.gov.ua/get-user-certificate/tzADCxl-ETJ34yZSBCtM","Завантажити сертифікат")</f>
        <v>Завантажити сертифікат</v>
      </c>
    </row>
    <row r="7" spans="1:3" x14ac:dyDescent="0.3">
      <c r="A7" s="2">
        <v>6</v>
      </c>
      <c r="B7" t="s">
        <v>7</v>
      </c>
      <c r="C7" t="str">
        <f>HYPERLINK("https://talan.bank.gov.ua/get-user-certificate/tzADC4n8J-0-Q5-00vfA","Завантажити сертифікат")</f>
        <v>Завантажити сертифікат</v>
      </c>
    </row>
    <row r="8" spans="1:3" x14ac:dyDescent="0.3">
      <c r="A8" s="2">
        <v>7</v>
      </c>
      <c r="B8" t="s">
        <v>8</v>
      </c>
      <c r="C8" t="str">
        <f>HYPERLINK("https://talan.bank.gov.ua/get-user-certificate/tzADCWKSDf7mTZK-7jWK","Завантажити сертифікат")</f>
        <v>Завантажити сертифікат</v>
      </c>
    </row>
    <row r="9" spans="1:3" x14ac:dyDescent="0.3">
      <c r="A9" s="2">
        <v>8</v>
      </c>
      <c r="B9" t="s">
        <v>9</v>
      </c>
      <c r="C9" t="str">
        <f>HYPERLINK("https://talan.bank.gov.ua/get-user-certificate/tzADCQ5TDl78h0FRI1YK","Завантажити сертифікат")</f>
        <v>Завантажити сертифікат</v>
      </c>
    </row>
    <row r="10" spans="1:3" x14ac:dyDescent="0.3">
      <c r="A10" s="2">
        <v>9</v>
      </c>
      <c r="B10" t="s">
        <v>10</v>
      </c>
      <c r="C10" t="str">
        <f>HYPERLINK("https://talan.bank.gov.ua/get-user-certificate/tzADCvRyYOKOgoR1j2FG","Завантажити сертифікат")</f>
        <v>Завантажити сертифікат</v>
      </c>
    </row>
    <row r="11" spans="1:3" x14ac:dyDescent="0.3">
      <c r="A11" s="2">
        <v>10</v>
      </c>
      <c r="B11" t="s">
        <v>11</v>
      </c>
      <c r="C11" t="str">
        <f>HYPERLINK("https://talan.bank.gov.ua/get-user-certificate/tzADCJBfg50YBzMGDwRO","Завантажити сертифікат")</f>
        <v>Завантажити сертифікат</v>
      </c>
    </row>
    <row r="12" spans="1:3" x14ac:dyDescent="0.3">
      <c r="A12" s="2">
        <v>11</v>
      </c>
      <c r="B12" t="s">
        <v>12</v>
      </c>
      <c r="C12" t="str">
        <f>HYPERLINK("https://talan.bank.gov.ua/get-user-certificate/tzADCFe9wyh7RlOu9gBj","Завантажити сертифікат")</f>
        <v>Завантажити сертифікат</v>
      </c>
    </row>
    <row r="13" spans="1:3" x14ac:dyDescent="0.3">
      <c r="A13" s="2">
        <v>12</v>
      </c>
      <c r="B13" t="s">
        <v>13</v>
      </c>
      <c r="C13" t="str">
        <f>HYPERLINK("https://talan.bank.gov.ua/get-user-certificate/tzADC_OOo8DW779UD0GD","Завантажити сертифікат")</f>
        <v>Завантажити сертифікат</v>
      </c>
    </row>
    <row r="14" spans="1:3" x14ac:dyDescent="0.3">
      <c r="A14" s="2">
        <v>13</v>
      </c>
      <c r="B14" t="s">
        <v>14</v>
      </c>
      <c r="C14" t="str">
        <f>HYPERLINK("https://talan.bank.gov.ua/get-user-certificate/tzADC7fceOagUnp_Gt-C","Завантажити сертифікат")</f>
        <v>Завантажити сертифікат</v>
      </c>
    </row>
    <row r="15" spans="1:3" x14ac:dyDescent="0.3">
      <c r="A15" s="2">
        <v>14</v>
      </c>
      <c r="B15" t="s">
        <v>15</v>
      </c>
      <c r="C15" t="str">
        <f>HYPERLINK("https://talan.bank.gov.ua/get-user-certificate/tzADC54wBP2tsLvrNIX2","Завантажити сертифікат")</f>
        <v>Завантажити сертифікат</v>
      </c>
    </row>
    <row r="16" spans="1:3" x14ac:dyDescent="0.3">
      <c r="A16" s="2">
        <v>15</v>
      </c>
      <c r="B16" t="s">
        <v>16</v>
      </c>
      <c r="C16" t="str">
        <f>HYPERLINK("https://talan.bank.gov.ua/get-user-certificate/tzADCL8gJkLxiIlGGqWw","Завантажити сертифікат")</f>
        <v>Завантажити сертифікат</v>
      </c>
    </row>
    <row r="17" spans="1:3" x14ac:dyDescent="0.3">
      <c r="A17" s="2">
        <v>16</v>
      </c>
      <c r="B17" t="s">
        <v>17</v>
      </c>
      <c r="C17" t="str">
        <f>HYPERLINK("https://talan.bank.gov.ua/get-user-certificate/tzADC_4w8tOPj2zjQ10H","Завантажити сертифікат")</f>
        <v>Завантажити сертифікат</v>
      </c>
    </row>
    <row r="18" spans="1:3" x14ac:dyDescent="0.3">
      <c r="A18" s="2">
        <v>17</v>
      </c>
      <c r="B18" t="s">
        <v>18</v>
      </c>
      <c r="C18" t="str">
        <f>HYPERLINK("https://talan.bank.gov.ua/get-user-certificate/tzADC3Q1mq-fLIys8QLj","Завантажити сертифікат")</f>
        <v>Завантажити сертифікат</v>
      </c>
    </row>
    <row r="19" spans="1:3" x14ac:dyDescent="0.3">
      <c r="A19" s="2">
        <v>18</v>
      </c>
      <c r="B19" t="s">
        <v>19</v>
      </c>
      <c r="C19" t="str">
        <f>HYPERLINK("https://talan.bank.gov.ua/get-user-certificate/tzADC4CAWoJM-JyYm8hy","Завантажити сертифікат")</f>
        <v>Завантажити сертифікат</v>
      </c>
    </row>
    <row r="20" spans="1:3" x14ac:dyDescent="0.3">
      <c r="A20" s="2">
        <v>19</v>
      </c>
      <c r="B20" t="s">
        <v>20</v>
      </c>
      <c r="C20" t="str">
        <f>HYPERLINK("https://talan.bank.gov.ua/get-user-certificate/tzADCgcsi_7WdNCcalBz","Завантажити сертифікат")</f>
        <v>Завантажити сертифікат</v>
      </c>
    </row>
    <row r="21" spans="1:3" x14ac:dyDescent="0.3">
      <c r="A21" s="2">
        <v>20</v>
      </c>
      <c r="B21" t="s">
        <v>21</v>
      </c>
      <c r="C21" t="str">
        <f>HYPERLINK("https://talan.bank.gov.ua/get-user-certificate/tzADCzYFOOZbjObpOcIO","Завантажити сертифікат")</f>
        <v>Завантажити сертифікат</v>
      </c>
    </row>
    <row r="22" spans="1:3" x14ac:dyDescent="0.3">
      <c r="A22" s="2">
        <v>21</v>
      </c>
      <c r="B22" t="s">
        <v>22</v>
      </c>
      <c r="C22" t="str">
        <f>HYPERLINK("https://talan.bank.gov.ua/get-user-certificate/tzADCP9iwCrDm-4KqHHk","Завантажити сертифікат")</f>
        <v>Завантажити сертифікат</v>
      </c>
    </row>
    <row r="23" spans="1:3" x14ac:dyDescent="0.3">
      <c r="A23" s="2">
        <v>22</v>
      </c>
      <c r="B23" t="s">
        <v>23</v>
      </c>
      <c r="C23" t="str">
        <f>HYPERLINK("https://talan.bank.gov.ua/get-user-certificate/tzADCTmSnNkVc0_9Vwzx","Завантажити сертифікат")</f>
        <v>Завантажити сертифікат</v>
      </c>
    </row>
    <row r="24" spans="1:3" x14ac:dyDescent="0.3">
      <c r="A24" s="2">
        <v>23</v>
      </c>
      <c r="B24" t="s">
        <v>24</v>
      </c>
      <c r="C24" t="str">
        <f>HYPERLINK("https://talan.bank.gov.ua/get-user-certificate/tzADCzu2LHgCDolCkYlB","Завантажити сертифікат")</f>
        <v>Завантажити сертифікат</v>
      </c>
    </row>
    <row r="25" spans="1:3" x14ac:dyDescent="0.3">
      <c r="A25" s="2">
        <v>24</v>
      </c>
      <c r="B25" t="s">
        <v>25</v>
      </c>
      <c r="C25" t="str">
        <f>HYPERLINK("https://talan.bank.gov.ua/get-user-certificate/tzADCXSfpBh73iedJ-_O","Завантажити сертифікат")</f>
        <v>Завантажити сертифікат</v>
      </c>
    </row>
    <row r="26" spans="1:3" x14ac:dyDescent="0.3">
      <c r="A26" s="2">
        <v>25</v>
      </c>
      <c r="B26" t="s">
        <v>26</v>
      </c>
      <c r="C26" t="str">
        <f>HYPERLINK("https://talan.bank.gov.ua/get-user-certificate/tzADC3PFGUmoLQv9730f","Завантажити сертифікат")</f>
        <v>Завантажити сертифікат</v>
      </c>
    </row>
    <row r="27" spans="1:3" x14ac:dyDescent="0.3">
      <c r="A27" s="2">
        <v>26</v>
      </c>
      <c r="B27" t="s">
        <v>27</v>
      </c>
      <c r="C27" t="str">
        <f>HYPERLINK("https://talan.bank.gov.ua/get-user-certificate/tzADCTl25JmlAbXnZitH","Завантажити сертифікат")</f>
        <v>Завантажити сертифікат</v>
      </c>
    </row>
    <row r="28" spans="1:3" x14ac:dyDescent="0.3">
      <c r="A28" s="2">
        <v>27</v>
      </c>
      <c r="B28" t="s">
        <v>28</v>
      </c>
      <c r="C28" t="str">
        <f>HYPERLINK("https://talan.bank.gov.ua/get-user-certificate/tzADCZu8T3_zANPri3ps","Завантажити сертифікат")</f>
        <v>Завантажити сертифікат</v>
      </c>
    </row>
    <row r="29" spans="1:3" x14ac:dyDescent="0.3">
      <c r="A29" s="2">
        <v>28</v>
      </c>
      <c r="B29" t="s">
        <v>29</v>
      </c>
      <c r="C29" t="str">
        <f>HYPERLINK("https://talan.bank.gov.ua/get-user-certificate/tzADC8jqRo9axV4mvxdm","Завантажити сертифікат")</f>
        <v>Завантажити сертифікат</v>
      </c>
    </row>
    <row r="30" spans="1:3" x14ac:dyDescent="0.3">
      <c r="A30" s="2">
        <v>29</v>
      </c>
      <c r="B30" t="s">
        <v>30</v>
      </c>
      <c r="C30" t="str">
        <f>HYPERLINK("https://talan.bank.gov.ua/get-user-certificate/tzADCZ9pxUig0Lrh3kK2","Завантажити сертифікат")</f>
        <v>Завантажити сертифікат</v>
      </c>
    </row>
    <row r="31" spans="1:3" x14ac:dyDescent="0.3">
      <c r="A31" s="2">
        <v>30</v>
      </c>
      <c r="B31" t="s">
        <v>31</v>
      </c>
      <c r="C31" t="str">
        <f>HYPERLINK("https://talan.bank.gov.ua/get-user-certificate/tzADCBP81c9QPEYxo3Tj","Завантажити сертифікат")</f>
        <v>Завантажити сертифікат</v>
      </c>
    </row>
    <row r="32" spans="1:3" x14ac:dyDescent="0.3">
      <c r="A32" s="2">
        <v>31</v>
      </c>
      <c r="B32" t="s">
        <v>32</v>
      </c>
      <c r="C32" t="str">
        <f>HYPERLINK("https://talan.bank.gov.ua/get-user-certificate/tzADCwyNyALJqk11Dp1d","Завантажити сертифікат")</f>
        <v>Завантажити сертифікат</v>
      </c>
    </row>
    <row r="33" spans="1:3" x14ac:dyDescent="0.3">
      <c r="A33" s="2">
        <v>32</v>
      </c>
      <c r="B33" t="s">
        <v>33</v>
      </c>
      <c r="C33" t="str">
        <f>HYPERLINK("https://talan.bank.gov.ua/get-user-certificate/tzADCw9EcfZxrF2xl70V","Завантажити сертифікат")</f>
        <v>Завантажити сертифікат</v>
      </c>
    </row>
    <row r="34" spans="1:3" x14ac:dyDescent="0.3">
      <c r="A34" s="2">
        <v>33</v>
      </c>
      <c r="B34" t="s">
        <v>34</v>
      </c>
      <c r="C34" t="str">
        <f>HYPERLINK("https://talan.bank.gov.ua/get-user-certificate/tzADCmKk8D7TmptoYIgS","Завантажити сертифікат")</f>
        <v>Завантажити сертифікат</v>
      </c>
    </row>
    <row r="35" spans="1:3" x14ac:dyDescent="0.3">
      <c r="A35" s="2">
        <v>34</v>
      </c>
      <c r="B35" t="s">
        <v>35</v>
      </c>
      <c r="C35" t="str">
        <f>HYPERLINK("https://talan.bank.gov.ua/get-user-certificate/tzADCGbTgbHyk_9YQSQU","Завантажити сертифікат")</f>
        <v>Завантажити сертифікат</v>
      </c>
    </row>
    <row r="36" spans="1:3" x14ac:dyDescent="0.3">
      <c r="A36" s="2">
        <v>35</v>
      </c>
      <c r="B36" t="s">
        <v>36</v>
      </c>
      <c r="C36" t="str">
        <f>HYPERLINK("https://talan.bank.gov.ua/get-user-certificate/tzADCc3cIRKLWesrSXXS","Завантажити сертифікат")</f>
        <v>Завантажити сертифікат</v>
      </c>
    </row>
    <row r="37" spans="1:3" x14ac:dyDescent="0.3">
      <c r="A37" s="2">
        <v>36</v>
      </c>
      <c r="B37" t="s">
        <v>37</v>
      </c>
      <c r="C37" t="str">
        <f>HYPERLINK("https://talan.bank.gov.ua/get-user-certificate/tzADCE-hXbYQG20uE-UT","Завантажити сертифікат")</f>
        <v>Завантажити сертифікат</v>
      </c>
    </row>
    <row r="38" spans="1:3" x14ac:dyDescent="0.3">
      <c r="A38" s="2">
        <v>37</v>
      </c>
      <c r="B38" t="s">
        <v>38</v>
      </c>
      <c r="C38" t="str">
        <f>HYPERLINK("https://talan.bank.gov.ua/get-user-certificate/tzADC5Ig1Qxg1zoBa59-","Завантажити сертифікат")</f>
        <v>Завантажити сертифікат</v>
      </c>
    </row>
    <row r="39" spans="1:3" x14ac:dyDescent="0.3">
      <c r="A39" s="2">
        <v>38</v>
      </c>
      <c r="B39" t="s">
        <v>39</v>
      </c>
      <c r="C39" t="str">
        <f>HYPERLINK("https://talan.bank.gov.ua/get-user-certificate/tzADCWa4hBnNMtDRiMwP","Завантажити сертифікат")</f>
        <v>Завантажити сертифікат</v>
      </c>
    </row>
    <row r="40" spans="1:3" x14ac:dyDescent="0.3">
      <c r="A40" s="2">
        <v>39</v>
      </c>
      <c r="B40" t="s">
        <v>40</v>
      </c>
      <c r="C40" t="str">
        <f>HYPERLINK("https://talan.bank.gov.ua/get-user-certificate/tzADCSNS1kh4bVqy0xvG","Завантажити сертифікат")</f>
        <v>Завантажити сертифікат</v>
      </c>
    </row>
    <row r="41" spans="1:3" x14ac:dyDescent="0.3">
      <c r="A41" s="2">
        <v>40</v>
      </c>
      <c r="B41" t="s">
        <v>41</v>
      </c>
      <c r="C41" t="str">
        <f>HYPERLINK("https://talan.bank.gov.ua/get-user-certificate/tzADCSygAe91ThWryQhR","Завантажити сертифікат")</f>
        <v>Завантажити сертифікат</v>
      </c>
    </row>
    <row r="42" spans="1:3" x14ac:dyDescent="0.3">
      <c r="A42" s="2">
        <v>41</v>
      </c>
      <c r="B42" t="s">
        <v>42</v>
      </c>
      <c r="C42" t="str">
        <f>HYPERLINK("https://talan.bank.gov.ua/get-user-certificate/tzADC39yozB86-SeIrxF","Завантажити сертифікат")</f>
        <v>Завантажити сертифікат</v>
      </c>
    </row>
    <row r="43" spans="1:3" x14ac:dyDescent="0.3">
      <c r="A43" s="2">
        <v>42</v>
      </c>
      <c r="B43" t="s">
        <v>43</v>
      </c>
      <c r="C43" t="str">
        <f>HYPERLINK("https://talan.bank.gov.ua/get-user-certificate/tzADCFhEhoccrvxpAbp_","Завантажити сертифікат")</f>
        <v>Завантажити сертифікат</v>
      </c>
    </row>
    <row r="44" spans="1:3" x14ac:dyDescent="0.3">
      <c r="A44" s="2">
        <v>43</v>
      </c>
      <c r="B44" t="s">
        <v>44</v>
      </c>
      <c r="C44" t="str">
        <f>HYPERLINK("https://talan.bank.gov.ua/get-user-certificate/tzADCtXVhIDN5WL15jZC","Завантажити сертифікат")</f>
        <v>Завантажити сертифікат</v>
      </c>
    </row>
    <row r="45" spans="1:3" x14ac:dyDescent="0.3">
      <c r="A45" s="2">
        <v>44</v>
      </c>
      <c r="B45" t="s">
        <v>45</v>
      </c>
      <c r="C45" t="str">
        <f>HYPERLINK("https://talan.bank.gov.ua/get-user-certificate/tzADCg5wzV1e6FCKrDgc","Завантажити сертифікат")</f>
        <v>Завантажити сертифікат</v>
      </c>
    </row>
    <row r="46" spans="1:3" x14ac:dyDescent="0.3">
      <c r="A46" s="2">
        <v>45</v>
      </c>
      <c r="B46" t="s">
        <v>46</v>
      </c>
      <c r="C46" t="str">
        <f>HYPERLINK("https://talan.bank.gov.ua/get-user-certificate/tzADCcP1aSU19GBgWwcA","Завантажити сертифікат")</f>
        <v>Завантажити сертифікат</v>
      </c>
    </row>
    <row r="47" spans="1:3" x14ac:dyDescent="0.3">
      <c r="A47" s="2">
        <v>46</v>
      </c>
      <c r="B47" t="s">
        <v>47</v>
      </c>
      <c r="C47" t="str">
        <f>HYPERLINK("https://talan.bank.gov.ua/get-user-certificate/tzADCncXaXfulEY0ZVVR","Завантажити сертифікат")</f>
        <v>Завантажити сертифікат</v>
      </c>
    </row>
    <row r="48" spans="1:3" x14ac:dyDescent="0.3">
      <c r="A48" s="2">
        <v>47</v>
      </c>
      <c r="B48" t="s">
        <v>48</v>
      </c>
      <c r="C48" t="str">
        <f>HYPERLINK("https://talan.bank.gov.ua/get-user-certificate/tzADCZEknCUsUSKP8wf1","Завантажити сертифікат")</f>
        <v>Завантажити сертифікат</v>
      </c>
    </row>
    <row r="49" spans="1:3" x14ac:dyDescent="0.3">
      <c r="A49" s="2">
        <v>48</v>
      </c>
      <c r="B49" t="s">
        <v>49</v>
      </c>
      <c r="C49" t="str">
        <f>HYPERLINK("https://talan.bank.gov.ua/get-user-certificate/tzADCVYrQvcnsVDT2f5x","Завантажити сертифікат")</f>
        <v>Завантажити сертифікат</v>
      </c>
    </row>
    <row r="50" spans="1:3" x14ac:dyDescent="0.3">
      <c r="A50" s="2">
        <v>49</v>
      </c>
      <c r="B50" t="s">
        <v>50</v>
      </c>
      <c r="C50" t="str">
        <f>HYPERLINK("https://talan.bank.gov.ua/get-user-certificate/tzADCpbfA0c_bChzdT_b","Завантажити сертифікат")</f>
        <v>Завантажити сертифікат</v>
      </c>
    </row>
    <row r="51" spans="1:3" x14ac:dyDescent="0.3">
      <c r="A51" s="2">
        <v>50</v>
      </c>
      <c r="B51" t="s">
        <v>51</v>
      </c>
      <c r="C51" t="str">
        <f>HYPERLINK("https://talan.bank.gov.ua/get-user-certificate/tzADC-TN1dgi3UUyXjRv","Завантажити сертифікат")</f>
        <v>Завантажити сертифікат</v>
      </c>
    </row>
    <row r="52" spans="1:3" x14ac:dyDescent="0.3">
      <c r="A52" s="2">
        <v>51</v>
      </c>
      <c r="B52" t="s">
        <v>52</v>
      </c>
      <c r="C52" t="str">
        <f>HYPERLINK("https://talan.bank.gov.ua/get-user-certificate/tzADCuU7ISNFWgYDPSzX","Завантажити сертифікат")</f>
        <v>Завантажити сертифікат</v>
      </c>
    </row>
    <row r="53" spans="1:3" x14ac:dyDescent="0.3">
      <c r="A53" s="2">
        <v>52</v>
      </c>
      <c r="B53" t="s">
        <v>53</v>
      </c>
      <c r="C53" t="str">
        <f>HYPERLINK("https://talan.bank.gov.ua/get-user-certificate/tzADCPyIjdEJHm6fZrkD","Завантажити сертифікат")</f>
        <v>Завантажити сертифікат</v>
      </c>
    </row>
    <row r="54" spans="1:3" x14ac:dyDescent="0.3">
      <c r="A54" s="2">
        <v>53</v>
      </c>
      <c r="B54" t="s">
        <v>54</v>
      </c>
      <c r="C54" t="str">
        <f>HYPERLINK("https://talan.bank.gov.ua/get-user-certificate/tzADC1UjVAY_6WzF8wOY","Завантажити сертифікат")</f>
        <v>Завантажити сертифікат</v>
      </c>
    </row>
    <row r="55" spans="1:3" x14ac:dyDescent="0.3">
      <c r="A55" s="2">
        <v>54</v>
      </c>
      <c r="B55" t="s">
        <v>55</v>
      </c>
      <c r="C55" t="str">
        <f>HYPERLINK("https://talan.bank.gov.ua/get-user-certificate/tzADCwwzb65Hu7x-K4AZ","Завантажити сертифікат")</f>
        <v>Завантажити сертифікат</v>
      </c>
    </row>
    <row r="56" spans="1:3" x14ac:dyDescent="0.3">
      <c r="A56" s="2">
        <v>55</v>
      </c>
      <c r="B56" t="s">
        <v>56</v>
      </c>
      <c r="C56" t="str">
        <f>HYPERLINK("https://talan.bank.gov.ua/get-user-certificate/tzADCisvzTJJw7zB6pq5","Завантажити сертифікат")</f>
        <v>Завантажити сертифікат</v>
      </c>
    </row>
    <row r="57" spans="1:3" x14ac:dyDescent="0.3">
      <c r="A57" s="2">
        <v>56</v>
      </c>
      <c r="B57" t="s">
        <v>57</v>
      </c>
      <c r="C57" t="str">
        <f>HYPERLINK("https://talan.bank.gov.ua/get-user-certificate/tzADC52Re4loOc9aBLYE","Завантажити сертифікат")</f>
        <v>Завантажити сертифікат</v>
      </c>
    </row>
    <row r="58" spans="1:3" x14ac:dyDescent="0.3">
      <c r="A58" s="2">
        <v>57</v>
      </c>
      <c r="B58" t="s">
        <v>58</v>
      </c>
      <c r="C58" t="str">
        <f>HYPERLINK("https://talan.bank.gov.ua/get-user-certificate/tzADC7KC_tVmLNZg8tZp","Завантажити сертифікат")</f>
        <v>Завантажити сертифікат</v>
      </c>
    </row>
    <row r="59" spans="1:3" x14ac:dyDescent="0.3">
      <c r="A59" s="2">
        <v>58</v>
      </c>
      <c r="B59" t="s">
        <v>59</v>
      </c>
      <c r="C59" t="str">
        <f>HYPERLINK("https://talan.bank.gov.ua/get-user-certificate/tzADCcVA0ezwwamGYfuH","Завантажити сертифікат")</f>
        <v>Завантажити сертифікат</v>
      </c>
    </row>
    <row r="60" spans="1:3" x14ac:dyDescent="0.3">
      <c r="A60" s="2">
        <v>59</v>
      </c>
      <c r="B60" t="s">
        <v>60</v>
      </c>
      <c r="C60" t="str">
        <f>HYPERLINK("https://talan.bank.gov.ua/get-user-certificate/tzADCiEMCEcy920n3VQf","Завантажити сертифікат")</f>
        <v>Завантажити сертифікат</v>
      </c>
    </row>
    <row r="61" spans="1:3" x14ac:dyDescent="0.3">
      <c r="A61" s="2">
        <v>60</v>
      </c>
      <c r="B61" t="s">
        <v>61</v>
      </c>
      <c r="C61" t="str">
        <f>HYPERLINK("https://talan.bank.gov.ua/get-user-certificate/tzADCAK7BGxVSOaIAlHe","Завантажити сертифікат")</f>
        <v>Завантажити сертифікат</v>
      </c>
    </row>
    <row r="62" spans="1:3" x14ac:dyDescent="0.3">
      <c r="A62" s="2">
        <v>61</v>
      </c>
      <c r="B62" t="s">
        <v>62</v>
      </c>
      <c r="C62" t="str">
        <f>HYPERLINK("https://talan.bank.gov.ua/get-user-certificate/tzADCAkHGrd72_qAlspq","Завантажити сертифікат")</f>
        <v>Завантажити сертифікат</v>
      </c>
    </row>
    <row r="63" spans="1:3" x14ac:dyDescent="0.3">
      <c r="A63" s="2">
        <v>62</v>
      </c>
      <c r="B63" t="s">
        <v>63</v>
      </c>
      <c r="C63" t="str">
        <f>HYPERLINK("https://talan.bank.gov.ua/get-user-certificate/tzADCgjWuOux6a-SUgJ_","Завантажити сертифікат")</f>
        <v>Завантажити сертифікат</v>
      </c>
    </row>
    <row r="64" spans="1:3" x14ac:dyDescent="0.3">
      <c r="A64" s="2">
        <v>63</v>
      </c>
      <c r="B64" t="s">
        <v>64</v>
      </c>
      <c r="C64" t="str">
        <f>HYPERLINK("https://talan.bank.gov.ua/get-user-certificate/tzADCMHHf_P-tbuZKpUL","Завантажити сертифікат")</f>
        <v>Завантажити сертифікат</v>
      </c>
    </row>
    <row r="65" spans="1:3" x14ac:dyDescent="0.3">
      <c r="A65" s="2">
        <v>64</v>
      </c>
      <c r="B65" t="s">
        <v>65</v>
      </c>
      <c r="C65" t="str">
        <f>HYPERLINK("https://talan.bank.gov.ua/get-user-certificate/tzADC7bq-ChQqeqAE3P-","Завантажити сертифікат")</f>
        <v>Завантажити сертифікат</v>
      </c>
    </row>
    <row r="66" spans="1:3" x14ac:dyDescent="0.3">
      <c r="A66" s="2">
        <v>65</v>
      </c>
      <c r="B66" t="s">
        <v>66</v>
      </c>
      <c r="C66" t="str">
        <f>HYPERLINK("https://talan.bank.gov.ua/get-user-certificate/tzADCreSUdxUgpv1NBtT","Завантажити сертифікат")</f>
        <v>Завантажити сертифікат</v>
      </c>
    </row>
    <row r="67" spans="1:3" x14ac:dyDescent="0.3">
      <c r="A67" s="2">
        <v>66</v>
      </c>
      <c r="B67" t="s">
        <v>67</v>
      </c>
      <c r="C67" t="str">
        <f>HYPERLINK("https://talan.bank.gov.ua/get-user-certificate/tzADCDFcD1p115D4eLMj","Завантажити сертифікат")</f>
        <v>Завантажити сертифікат</v>
      </c>
    </row>
    <row r="68" spans="1:3" x14ac:dyDescent="0.3">
      <c r="A68" s="2">
        <v>67</v>
      </c>
      <c r="B68" t="s">
        <v>61</v>
      </c>
      <c r="C68" t="str">
        <f>HYPERLINK("https://talan.bank.gov.ua/get-user-certificate/tzADCXAmSXNVMykBNKxt","Завантажити сертифікат")</f>
        <v>Завантажити сертифікат</v>
      </c>
    </row>
    <row r="69" spans="1:3" x14ac:dyDescent="0.3">
      <c r="A69" s="2">
        <v>68</v>
      </c>
      <c r="B69" t="s">
        <v>68</v>
      </c>
      <c r="C69" t="str">
        <f>HYPERLINK("https://talan.bank.gov.ua/get-user-certificate/tzADCM1C7hYgPZiW-sKy","Завантажити сертифікат")</f>
        <v>Завантажити сертифікат</v>
      </c>
    </row>
    <row r="70" spans="1:3" x14ac:dyDescent="0.3">
      <c r="A70" s="2">
        <v>69</v>
      </c>
      <c r="B70" t="s">
        <v>69</v>
      </c>
      <c r="C70" t="str">
        <f>HYPERLINK("https://talan.bank.gov.ua/get-user-certificate/tzADCxqI8SBMygtVahlx","Завантажити сертифікат")</f>
        <v>Завантажити сертифікат</v>
      </c>
    </row>
    <row r="71" spans="1:3" x14ac:dyDescent="0.3">
      <c r="A71" s="2">
        <v>70</v>
      </c>
      <c r="B71" t="s">
        <v>70</v>
      </c>
      <c r="C71" t="str">
        <f>HYPERLINK("https://talan.bank.gov.ua/get-user-certificate/tzADCzQadujUecUHELBm","Завантажити сертифікат")</f>
        <v>Завантажити сертифікат</v>
      </c>
    </row>
    <row r="72" spans="1:3" x14ac:dyDescent="0.3">
      <c r="A72" s="2">
        <v>71</v>
      </c>
      <c r="B72" t="s">
        <v>71</v>
      </c>
      <c r="C72" t="str">
        <f>HYPERLINK("https://talan.bank.gov.ua/get-user-certificate/tzADCLXhXhjPD65xux67","Завантажити сертифікат")</f>
        <v>Завантажити сертифікат</v>
      </c>
    </row>
    <row r="73" spans="1:3" x14ac:dyDescent="0.3">
      <c r="A73" s="2">
        <v>72</v>
      </c>
      <c r="B73" t="s">
        <v>72</v>
      </c>
      <c r="C73" t="str">
        <f>HYPERLINK("https://talan.bank.gov.ua/get-user-certificate/tzADCKF-yjU0p3z6RwBN","Завантажити сертифікат")</f>
        <v>Завантажити сертифікат</v>
      </c>
    </row>
    <row r="74" spans="1:3" x14ac:dyDescent="0.3">
      <c r="A74" s="2">
        <v>73</v>
      </c>
      <c r="B74" t="s">
        <v>73</v>
      </c>
      <c r="C74" t="str">
        <f>HYPERLINK("https://talan.bank.gov.ua/get-user-certificate/tzADCGsOWt0TIHLWrS-u","Завантажити сертифікат")</f>
        <v>Завантажити сертифікат</v>
      </c>
    </row>
    <row r="75" spans="1:3" x14ac:dyDescent="0.3">
      <c r="A75" s="2">
        <v>74</v>
      </c>
      <c r="B75" t="s">
        <v>74</v>
      </c>
      <c r="C75" t="str">
        <f>HYPERLINK("https://talan.bank.gov.ua/get-user-certificate/tzADCyftyncEkBagEQpz","Завантажити сертифікат")</f>
        <v>Завантажити сертифікат</v>
      </c>
    </row>
    <row r="76" spans="1:3" x14ac:dyDescent="0.3">
      <c r="A76" s="2">
        <v>75</v>
      </c>
      <c r="B76" t="s">
        <v>75</v>
      </c>
      <c r="C76" t="str">
        <f>HYPERLINK("https://talan.bank.gov.ua/get-user-certificate/tzADCzvwJSgGhrL51oHO","Завантажити сертифікат")</f>
        <v>Завантажити сертифікат</v>
      </c>
    </row>
    <row r="77" spans="1:3" x14ac:dyDescent="0.3">
      <c r="A77" s="2">
        <v>76</v>
      </c>
      <c r="B77" t="s">
        <v>76</v>
      </c>
      <c r="C77" t="str">
        <f>HYPERLINK("https://talan.bank.gov.ua/get-user-certificate/tzADC_Zq_Qm5aYfs-0dc","Завантажити сертифікат")</f>
        <v>Завантажити сертифікат</v>
      </c>
    </row>
    <row r="78" spans="1:3" x14ac:dyDescent="0.3">
      <c r="A78" s="2">
        <v>77</v>
      </c>
      <c r="B78" t="s">
        <v>77</v>
      </c>
      <c r="C78" t="str">
        <f>HYPERLINK("https://talan.bank.gov.ua/get-user-certificate/tzADCXUXv-TkcVOqVbpf","Завантажити сертифікат")</f>
        <v>Завантажити сертифікат</v>
      </c>
    </row>
    <row r="79" spans="1:3" x14ac:dyDescent="0.3">
      <c r="A79" s="2">
        <v>78</v>
      </c>
      <c r="B79" t="s">
        <v>78</v>
      </c>
      <c r="C79" t="str">
        <f>HYPERLINK("https://talan.bank.gov.ua/get-user-certificate/tzADCECRx2H75DwTFclF","Завантажити сертифікат")</f>
        <v>Завантажити сертифікат</v>
      </c>
    </row>
    <row r="80" spans="1:3" x14ac:dyDescent="0.3">
      <c r="A80" s="2">
        <v>79</v>
      </c>
      <c r="B80" t="s">
        <v>79</v>
      </c>
      <c r="C80" t="str">
        <f>HYPERLINK("https://talan.bank.gov.ua/get-user-certificate/tzADCgZVT8KJxMlNQGzh","Завантажити сертифікат")</f>
        <v>Завантажити сертифікат</v>
      </c>
    </row>
    <row r="81" spans="1:3" x14ac:dyDescent="0.3">
      <c r="A81" s="2">
        <v>80</v>
      </c>
      <c r="B81" t="s">
        <v>80</v>
      </c>
      <c r="C81" t="str">
        <f>HYPERLINK("https://talan.bank.gov.ua/get-user-certificate/tzADC5HnSufBC2LBVerK","Завантажити сертифікат")</f>
        <v>Завантажити сертифікат</v>
      </c>
    </row>
    <row r="82" spans="1:3" x14ac:dyDescent="0.3">
      <c r="A82" s="2">
        <v>81</v>
      </c>
      <c r="B82" t="s">
        <v>81</v>
      </c>
      <c r="C82" t="str">
        <f>HYPERLINK("https://talan.bank.gov.ua/get-user-certificate/tzADC9a230gtAHsM-8P-","Завантажити сертифікат")</f>
        <v>Завантажити сертифікат</v>
      </c>
    </row>
    <row r="83" spans="1:3" x14ac:dyDescent="0.3">
      <c r="A83" s="2">
        <v>82</v>
      </c>
      <c r="B83" t="s">
        <v>82</v>
      </c>
      <c r="C83" t="str">
        <f>HYPERLINK("https://talan.bank.gov.ua/get-user-certificate/tzADC7Ibu8SgIm6B-6aq","Завантажити сертифікат")</f>
        <v>Завантажити сертифікат</v>
      </c>
    </row>
    <row r="84" spans="1:3" x14ac:dyDescent="0.3">
      <c r="A84" s="2">
        <v>83</v>
      </c>
      <c r="B84" t="s">
        <v>83</v>
      </c>
      <c r="C84" t="str">
        <f>HYPERLINK("https://talan.bank.gov.ua/get-user-certificate/tzADCbubEijHvGrKyMzZ","Завантажити сертифікат")</f>
        <v>Завантажити сертифікат</v>
      </c>
    </row>
    <row r="85" spans="1:3" x14ac:dyDescent="0.3">
      <c r="A85" s="2">
        <v>84</v>
      </c>
      <c r="B85" t="s">
        <v>84</v>
      </c>
      <c r="C85" t="str">
        <f>HYPERLINK("https://talan.bank.gov.ua/get-user-certificate/tzADCDzuDCQcZa0-_vJN","Завантажити сертифікат")</f>
        <v>Завантажити сертифікат</v>
      </c>
    </row>
    <row r="86" spans="1:3" x14ac:dyDescent="0.3">
      <c r="A86" s="2">
        <v>85</v>
      </c>
      <c r="B86" t="s">
        <v>85</v>
      </c>
      <c r="C86" t="str">
        <f>HYPERLINK("https://talan.bank.gov.ua/get-user-certificate/tzADCPCop35KJNBuc_9j","Завантажити сертифікат")</f>
        <v>Завантажити сертифікат</v>
      </c>
    </row>
    <row r="87" spans="1:3" x14ac:dyDescent="0.3">
      <c r="A87" s="2">
        <v>86</v>
      </c>
      <c r="B87" t="s">
        <v>86</v>
      </c>
      <c r="C87" t="str">
        <f>HYPERLINK("https://talan.bank.gov.ua/get-user-certificate/tzADCoG9WP-SGT65VFSv","Завантажити сертифікат")</f>
        <v>Завантажити сертифікат</v>
      </c>
    </row>
    <row r="88" spans="1:3" x14ac:dyDescent="0.3">
      <c r="A88" s="2">
        <v>87</v>
      </c>
      <c r="B88" t="s">
        <v>87</v>
      </c>
      <c r="C88" t="str">
        <f>HYPERLINK("https://talan.bank.gov.ua/get-user-certificate/tzADCbFzs5KcdfUPzrG1","Завантажити сертифікат")</f>
        <v>Завантажити сертифікат</v>
      </c>
    </row>
    <row r="89" spans="1:3" x14ac:dyDescent="0.3">
      <c r="A89" s="2">
        <v>88</v>
      </c>
      <c r="B89" t="s">
        <v>88</v>
      </c>
      <c r="C89" t="str">
        <f>HYPERLINK("https://talan.bank.gov.ua/get-user-certificate/tzADCN7Cq9H01C4HB27S","Завантажити сертифікат")</f>
        <v>Завантажити сертифікат</v>
      </c>
    </row>
    <row r="90" spans="1:3" x14ac:dyDescent="0.3">
      <c r="A90" s="2">
        <v>89</v>
      </c>
      <c r="B90" t="s">
        <v>89</v>
      </c>
      <c r="C90" t="str">
        <f>HYPERLINK("https://talan.bank.gov.ua/get-user-certificate/tzADCgMlLdvH5iLAVUpO","Завантажити сертифікат")</f>
        <v>Завантажити сертифікат</v>
      </c>
    </row>
    <row r="91" spans="1:3" x14ac:dyDescent="0.3">
      <c r="A91" s="2">
        <v>90</v>
      </c>
      <c r="B91" t="s">
        <v>90</v>
      </c>
      <c r="C91" t="str">
        <f>HYPERLINK("https://talan.bank.gov.ua/get-user-certificate/tzADCE-kZISgwY_-FPtO","Завантажити сертифікат")</f>
        <v>Завантажити сертифікат</v>
      </c>
    </row>
    <row r="92" spans="1:3" x14ac:dyDescent="0.3">
      <c r="A92" s="2">
        <v>91</v>
      </c>
      <c r="B92" t="s">
        <v>91</v>
      </c>
      <c r="C92" t="str">
        <f>HYPERLINK("https://talan.bank.gov.ua/get-user-certificate/tzADC3DLN30WNXgtks13","Завантажити сертифікат")</f>
        <v>Завантажити сертифікат</v>
      </c>
    </row>
    <row r="93" spans="1:3" x14ac:dyDescent="0.3">
      <c r="A93" s="2">
        <v>92</v>
      </c>
      <c r="B93" t="s">
        <v>92</v>
      </c>
      <c r="C93" t="str">
        <f>HYPERLINK("https://talan.bank.gov.ua/get-user-certificate/tzADCvyL3AOD_U1Skxix","Завантажити сертифікат")</f>
        <v>Завантажити сертифікат</v>
      </c>
    </row>
    <row r="94" spans="1:3" x14ac:dyDescent="0.3">
      <c r="A94" s="2">
        <v>93</v>
      </c>
      <c r="B94" t="s">
        <v>93</v>
      </c>
      <c r="C94" t="str">
        <f>HYPERLINK("https://talan.bank.gov.ua/get-user-certificate/tzADCwTbgWXsr0nDiM17","Завантажити сертифікат")</f>
        <v>Завантажити сертифікат</v>
      </c>
    </row>
    <row r="95" spans="1:3" x14ac:dyDescent="0.3">
      <c r="A95" s="2">
        <v>94</v>
      </c>
      <c r="B95" t="s">
        <v>94</v>
      </c>
      <c r="C95" t="str">
        <f>HYPERLINK("https://talan.bank.gov.ua/get-user-certificate/tzADCsmjYDu9HVRUVQjC","Завантажити сертифікат")</f>
        <v>Завантажити сертифікат</v>
      </c>
    </row>
    <row r="96" spans="1:3" x14ac:dyDescent="0.3">
      <c r="A96" s="2">
        <v>95</v>
      </c>
      <c r="B96" t="s">
        <v>95</v>
      </c>
      <c r="C96" t="str">
        <f>HYPERLINK("https://talan.bank.gov.ua/get-user-certificate/tzADCOVM8Hf1PYvH9Qpf","Завантажити сертифікат")</f>
        <v>Завантажити сертифікат</v>
      </c>
    </row>
    <row r="97" spans="1:3" x14ac:dyDescent="0.3">
      <c r="A97" s="2">
        <v>96</v>
      </c>
      <c r="B97" t="s">
        <v>96</v>
      </c>
      <c r="C97" t="str">
        <f>HYPERLINK("https://talan.bank.gov.ua/get-user-certificate/tzADCS3IwXBKBo0hv3Pk","Завантажити сертифікат")</f>
        <v>Завантажити сертифікат</v>
      </c>
    </row>
    <row r="98" spans="1:3" x14ac:dyDescent="0.3">
      <c r="A98" s="2">
        <v>97</v>
      </c>
      <c r="B98" t="s">
        <v>97</v>
      </c>
      <c r="C98" t="str">
        <f>HYPERLINK("https://talan.bank.gov.ua/get-user-certificate/tzADCL4Mw4Ha9rsXREtO","Завантажити сертифікат")</f>
        <v>Завантажити сертифікат</v>
      </c>
    </row>
    <row r="99" spans="1:3" x14ac:dyDescent="0.3">
      <c r="A99" s="2">
        <v>98</v>
      </c>
      <c r="B99" t="s">
        <v>98</v>
      </c>
      <c r="C99" t="str">
        <f>HYPERLINK("https://talan.bank.gov.ua/get-user-certificate/tzADCM4wcgB9FR0ow5aX","Завантажити сертифікат")</f>
        <v>Завантажити сертифікат</v>
      </c>
    </row>
    <row r="100" spans="1:3" x14ac:dyDescent="0.3">
      <c r="A100" s="2">
        <v>99</v>
      </c>
      <c r="B100" t="s">
        <v>99</v>
      </c>
      <c r="C100" t="str">
        <f>HYPERLINK("https://talan.bank.gov.ua/get-user-certificate/tzADCTup_h1hHf7rFr2D","Завантажити сертифікат")</f>
        <v>Завантажити сертифікат</v>
      </c>
    </row>
    <row r="101" spans="1:3" x14ac:dyDescent="0.3">
      <c r="A101" s="2">
        <v>100</v>
      </c>
      <c r="B101" t="s">
        <v>100</v>
      </c>
      <c r="C101" t="str">
        <f>HYPERLINK("https://talan.bank.gov.ua/get-user-certificate/tzADCsWbBZ_sFBHmiX7R","Завантажити сертифікат")</f>
        <v>Завантажити сертифікат</v>
      </c>
    </row>
    <row r="102" spans="1:3" x14ac:dyDescent="0.3">
      <c r="A102" s="2">
        <v>101</v>
      </c>
      <c r="B102" t="s">
        <v>101</v>
      </c>
      <c r="C102" t="str">
        <f>HYPERLINK("https://talan.bank.gov.ua/get-user-certificate/tzADC4IC0y6wyAnNXfe3","Завантажити сертифікат")</f>
        <v>Завантажити сертифікат</v>
      </c>
    </row>
    <row r="103" spans="1:3" x14ac:dyDescent="0.3">
      <c r="A103" s="2">
        <v>102</v>
      </c>
      <c r="B103" t="s">
        <v>102</v>
      </c>
      <c r="C103" t="str">
        <f>HYPERLINK("https://talan.bank.gov.ua/get-user-certificate/tzADCISA4KJpUMFmOwOX","Завантажити сертифікат")</f>
        <v>Завантажити сертифікат</v>
      </c>
    </row>
    <row r="104" spans="1:3" x14ac:dyDescent="0.3">
      <c r="A104" s="2">
        <v>103</v>
      </c>
      <c r="B104" t="s">
        <v>103</v>
      </c>
      <c r="C104" t="str">
        <f>HYPERLINK("https://talan.bank.gov.ua/get-user-certificate/tzADC-98jc2Qr14b1Gn6","Завантажити сертифікат")</f>
        <v>Завантажити сертифікат</v>
      </c>
    </row>
    <row r="105" spans="1:3" x14ac:dyDescent="0.3">
      <c r="A105" s="2">
        <v>104</v>
      </c>
      <c r="B105" t="s">
        <v>104</v>
      </c>
      <c r="C105" t="str">
        <f>HYPERLINK("https://talan.bank.gov.ua/get-user-certificate/tzADCh3hs0t_lG0HZIRP","Завантажити сертифікат")</f>
        <v>Завантажити сертифікат</v>
      </c>
    </row>
    <row r="106" spans="1:3" x14ac:dyDescent="0.3">
      <c r="A106" s="2">
        <v>105</v>
      </c>
      <c r="B106" t="s">
        <v>105</v>
      </c>
      <c r="C106" t="str">
        <f>HYPERLINK("https://talan.bank.gov.ua/get-user-certificate/tzADCU9LxzYOyfkTVoSi","Завантажити сертифікат")</f>
        <v>Завантажити сертифікат</v>
      </c>
    </row>
    <row r="107" spans="1:3" x14ac:dyDescent="0.3">
      <c r="A107" s="2">
        <v>106</v>
      </c>
      <c r="B107" t="s">
        <v>106</v>
      </c>
      <c r="C107" t="str">
        <f>HYPERLINK("https://talan.bank.gov.ua/get-user-certificate/tzADC0p600v3st96tfMo","Завантажити сертифікат")</f>
        <v>Завантажити сертифікат</v>
      </c>
    </row>
    <row r="108" spans="1:3" x14ac:dyDescent="0.3">
      <c r="A108" s="2">
        <v>107</v>
      </c>
      <c r="B108" t="s">
        <v>107</v>
      </c>
      <c r="C108" t="str">
        <f>HYPERLINK("https://talan.bank.gov.ua/get-user-certificate/tzADCLyOyzo8Jio4HgNQ","Завантажити сертифікат")</f>
        <v>Завантажити сертифікат</v>
      </c>
    </row>
    <row r="109" spans="1:3" x14ac:dyDescent="0.3">
      <c r="A109" s="2">
        <v>108</v>
      </c>
      <c r="B109" t="s">
        <v>108</v>
      </c>
      <c r="C109" t="str">
        <f>HYPERLINK("https://talan.bank.gov.ua/get-user-certificate/tzADCH-h-RdCFpDDk37B","Завантажити сертифікат")</f>
        <v>Завантажити сертифікат</v>
      </c>
    </row>
    <row r="110" spans="1:3" x14ac:dyDescent="0.3">
      <c r="A110" s="2">
        <v>109</v>
      </c>
      <c r="B110" t="s">
        <v>109</v>
      </c>
      <c r="C110" t="str">
        <f>HYPERLINK("https://talan.bank.gov.ua/get-user-certificate/tzADCFfpHNczoNmEBKjO","Завантажити сертифікат")</f>
        <v>Завантажити сертифікат</v>
      </c>
    </row>
    <row r="111" spans="1:3" x14ac:dyDescent="0.3">
      <c r="A111" s="2">
        <v>110</v>
      </c>
      <c r="B111" t="s">
        <v>110</v>
      </c>
      <c r="C111" t="str">
        <f>HYPERLINK("https://talan.bank.gov.ua/get-user-certificate/tzADCqoIVkTHTsZojtgY","Завантажити сертифікат")</f>
        <v>Завантажити сертифікат</v>
      </c>
    </row>
    <row r="112" spans="1:3" x14ac:dyDescent="0.3">
      <c r="A112" s="2">
        <v>111</v>
      </c>
      <c r="B112" t="s">
        <v>111</v>
      </c>
      <c r="C112" t="str">
        <f>HYPERLINK("https://talan.bank.gov.ua/get-user-certificate/tzADCqCKIgweZGh6daOc","Завантажити сертифікат")</f>
        <v>Завантажити сертифікат</v>
      </c>
    </row>
    <row r="113" spans="1:3" x14ac:dyDescent="0.3">
      <c r="A113" s="2">
        <v>112</v>
      </c>
      <c r="B113" t="s">
        <v>112</v>
      </c>
      <c r="C113" t="str">
        <f>HYPERLINK("https://talan.bank.gov.ua/get-user-certificate/tzADCWYz6R-o2mCgiSis","Завантажити сертифікат")</f>
        <v>Завантажити сертифікат</v>
      </c>
    </row>
    <row r="114" spans="1:3" x14ac:dyDescent="0.3">
      <c r="A114" s="2">
        <v>113</v>
      </c>
      <c r="B114" t="s">
        <v>113</v>
      </c>
      <c r="C114" t="str">
        <f>HYPERLINK("https://talan.bank.gov.ua/get-user-certificate/tzADCi1XjTqIo7BNp5CF","Завантажити сертифікат")</f>
        <v>Завантажити сертифікат</v>
      </c>
    </row>
    <row r="115" spans="1:3" x14ac:dyDescent="0.3">
      <c r="A115" s="2">
        <v>114</v>
      </c>
      <c r="B115" t="s">
        <v>114</v>
      </c>
      <c r="C115" t="str">
        <f>HYPERLINK("https://talan.bank.gov.ua/get-user-certificate/tzADC0KLf0zUwKwyZO7s","Завантажити сертифікат")</f>
        <v>Завантажити сертифікат</v>
      </c>
    </row>
    <row r="116" spans="1:3" x14ac:dyDescent="0.3">
      <c r="A116" s="2">
        <v>115</v>
      </c>
      <c r="B116" t="s">
        <v>115</v>
      </c>
      <c r="C116" t="str">
        <f>HYPERLINK("https://talan.bank.gov.ua/get-user-certificate/tzADCxM6rWw0hnyC4DME","Завантажити сертифікат")</f>
        <v>Завантажити сертифікат</v>
      </c>
    </row>
    <row r="117" spans="1:3" x14ac:dyDescent="0.3">
      <c r="A117" s="2">
        <v>116</v>
      </c>
      <c r="B117" t="s">
        <v>116</v>
      </c>
      <c r="C117" t="str">
        <f>HYPERLINK("https://talan.bank.gov.ua/get-user-certificate/tzADCLAfXtXQXt9x-O7u","Завантажити сертифікат")</f>
        <v>Завантажити сертифікат</v>
      </c>
    </row>
    <row r="118" spans="1:3" x14ac:dyDescent="0.3">
      <c r="A118" s="2">
        <v>117</v>
      </c>
      <c r="B118" t="s">
        <v>117</v>
      </c>
      <c r="C118" t="str">
        <f>HYPERLINK("https://talan.bank.gov.ua/get-user-certificate/tzADCbo1IPsLMIRC570p","Завантажити сертифікат")</f>
        <v>Завантажити сертифікат</v>
      </c>
    </row>
    <row r="119" spans="1:3" x14ac:dyDescent="0.3">
      <c r="A119" s="2">
        <v>118</v>
      </c>
      <c r="B119" t="s">
        <v>118</v>
      </c>
      <c r="C119" t="str">
        <f>HYPERLINK("https://talan.bank.gov.ua/get-user-certificate/tzADCYBw1vCDHWPi78pm","Завантажити сертифікат")</f>
        <v>Завантажити сертифікат</v>
      </c>
    </row>
    <row r="120" spans="1:3" x14ac:dyDescent="0.3">
      <c r="A120" s="2">
        <v>119</v>
      </c>
      <c r="B120" t="s">
        <v>119</v>
      </c>
      <c r="C120" t="str">
        <f>HYPERLINK("https://talan.bank.gov.ua/get-user-certificate/tzADCvouO9Cp7KEJ4JCN","Завантажити сертифікат")</f>
        <v>Завантажити сертифікат</v>
      </c>
    </row>
    <row r="121" spans="1:3" x14ac:dyDescent="0.3">
      <c r="A121" s="2">
        <v>120</v>
      </c>
      <c r="B121" t="s">
        <v>120</v>
      </c>
      <c r="C121" t="str">
        <f>HYPERLINK("https://talan.bank.gov.ua/get-user-certificate/tzADC0-SAFUaSZ-zl71Z","Завантажити сертифікат")</f>
        <v>Завантажити сертифікат</v>
      </c>
    </row>
    <row r="122" spans="1:3" x14ac:dyDescent="0.3">
      <c r="A122" s="2">
        <v>121</v>
      </c>
      <c r="B122" t="s">
        <v>121</v>
      </c>
      <c r="C122" t="str">
        <f>HYPERLINK("https://talan.bank.gov.ua/get-user-certificate/tzADC6YvxiIypV2BCsR-","Завантажити сертифікат")</f>
        <v>Завантажити сертифікат</v>
      </c>
    </row>
    <row r="123" spans="1:3" x14ac:dyDescent="0.3">
      <c r="A123" s="2">
        <v>122</v>
      </c>
      <c r="B123" t="s">
        <v>122</v>
      </c>
      <c r="C123" t="str">
        <f>HYPERLINK("https://talan.bank.gov.ua/get-user-certificate/tzADCUTbNJLo0DotpxYS","Завантажити сертифікат")</f>
        <v>Завантажити сертифікат</v>
      </c>
    </row>
    <row r="124" spans="1:3" x14ac:dyDescent="0.3">
      <c r="A124" s="2">
        <v>123</v>
      </c>
      <c r="B124" t="s">
        <v>123</v>
      </c>
      <c r="C124" t="str">
        <f>HYPERLINK("https://talan.bank.gov.ua/get-user-certificate/tzADC1vUZeVOP_k0rNMt","Завантажити сертифікат")</f>
        <v>Завантажити сертифікат</v>
      </c>
    </row>
    <row r="125" spans="1:3" x14ac:dyDescent="0.3">
      <c r="A125" s="2">
        <v>124</v>
      </c>
      <c r="B125" t="s">
        <v>124</v>
      </c>
      <c r="C125" t="str">
        <f>HYPERLINK("https://talan.bank.gov.ua/get-user-certificate/tzADCL0KfXn4VJwn_ZgP","Завантажити сертифікат")</f>
        <v>Завантажити сертифікат</v>
      </c>
    </row>
    <row r="126" spans="1:3" x14ac:dyDescent="0.3">
      <c r="A126" s="2">
        <v>125</v>
      </c>
      <c r="B126" t="s">
        <v>125</v>
      </c>
      <c r="C126" t="str">
        <f>HYPERLINK("https://talan.bank.gov.ua/get-user-certificate/tzADCqKjUH69OchMBT7A","Завантажити сертифікат")</f>
        <v>Завантажити сертифікат</v>
      </c>
    </row>
    <row r="127" spans="1:3" x14ac:dyDescent="0.3">
      <c r="A127" s="2">
        <v>126</v>
      </c>
      <c r="B127" t="s">
        <v>126</v>
      </c>
      <c r="C127" t="str">
        <f>HYPERLINK("https://talan.bank.gov.ua/get-user-certificate/tzADCqp1JKXWk0cg2KiA","Завантажити сертифікат")</f>
        <v>Завантажити сертифікат</v>
      </c>
    </row>
    <row r="128" spans="1:3" x14ac:dyDescent="0.3">
      <c r="A128" s="2">
        <v>127</v>
      </c>
      <c r="B128" t="s">
        <v>127</v>
      </c>
      <c r="C128" t="str">
        <f>HYPERLINK("https://talan.bank.gov.ua/get-user-certificate/tzADCOJnjLCTDiMpU_9U","Завантажити сертифікат")</f>
        <v>Завантажити сертифікат</v>
      </c>
    </row>
    <row r="129" spans="1:3" x14ac:dyDescent="0.3">
      <c r="A129" s="2">
        <v>128</v>
      </c>
      <c r="B129" t="s">
        <v>128</v>
      </c>
      <c r="C129" t="str">
        <f>HYPERLINK("https://talan.bank.gov.ua/get-user-certificate/tzADCsyx8YGYkq49ouOR","Завантажити сертифікат")</f>
        <v>Завантажити сертифікат</v>
      </c>
    </row>
    <row r="130" spans="1:3" x14ac:dyDescent="0.3">
      <c r="A130" s="2">
        <v>129</v>
      </c>
      <c r="B130" t="s">
        <v>129</v>
      </c>
      <c r="C130" t="str">
        <f>HYPERLINK("https://talan.bank.gov.ua/get-user-certificate/tzADC_ZMUI6wUQXBjUEW","Завантажити сертифікат")</f>
        <v>Завантажити сертифікат</v>
      </c>
    </row>
    <row r="131" spans="1:3" x14ac:dyDescent="0.3">
      <c r="A131" s="2">
        <v>130</v>
      </c>
      <c r="B131" t="s">
        <v>130</v>
      </c>
      <c r="C131" t="str">
        <f>HYPERLINK("https://talan.bank.gov.ua/get-user-certificate/tzADCvXT9Nm4WzsuNbUR","Завантажити сертифікат")</f>
        <v>Завантажити сертифікат</v>
      </c>
    </row>
    <row r="132" spans="1:3" x14ac:dyDescent="0.3">
      <c r="A132" s="2">
        <v>131</v>
      </c>
      <c r="B132" t="s">
        <v>131</v>
      </c>
      <c r="C132" t="str">
        <f>HYPERLINK("https://talan.bank.gov.ua/get-user-certificate/tzADCXBjVQ_87Ke9CUh_","Завантажити сертифікат")</f>
        <v>Завантажити сертифікат</v>
      </c>
    </row>
    <row r="133" spans="1:3" x14ac:dyDescent="0.3">
      <c r="A133" s="2">
        <v>132</v>
      </c>
      <c r="B133" t="s">
        <v>132</v>
      </c>
      <c r="C133" t="str">
        <f>HYPERLINK("https://talan.bank.gov.ua/get-user-certificate/tzADCFOa0ddx1_6IWfpn","Завантажити сертифікат")</f>
        <v>Завантажити сертифікат</v>
      </c>
    </row>
    <row r="134" spans="1:3" x14ac:dyDescent="0.3">
      <c r="A134" s="2">
        <v>133</v>
      </c>
      <c r="B134" t="s">
        <v>133</v>
      </c>
      <c r="C134" t="str">
        <f>HYPERLINK("https://talan.bank.gov.ua/get-user-certificate/tzADCL7syHoH3iFmHwAg","Завантажити сертифікат")</f>
        <v>Завантажити сертифікат</v>
      </c>
    </row>
    <row r="135" spans="1:3" x14ac:dyDescent="0.3">
      <c r="A135" s="2">
        <v>134</v>
      </c>
      <c r="B135" t="s">
        <v>134</v>
      </c>
      <c r="C135" t="str">
        <f>HYPERLINK("https://talan.bank.gov.ua/get-user-certificate/tzADCEX_0QA_0WKqp7E5","Завантажити сертифікат")</f>
        <v>Завантажити сертифікат</v>
      </c>
    </row>
    <row r="136" spans="1:3" x14ac:dyDescent="0.3">
      <c r="A136" s="2">
        <v>135</v>
      </c>
      <c r="B136" t="s">
        <v>135</v>
      </c>
      <c r="C136" t="str">
        <f>HYPERLINK("https://talan.bank.gov.ua/get-user-certificate/tzADCw6R4o49arftMj9W","Завантажити сертифікат")</f>
        <v>Завантажити сертифікат</v>
      </c>
    </row>
    <row r="137" spans="1:3" x14ac:dyDescent="0.3">
      <c r="A137" s="2">
        <v>136</v>
      </c>
      <c r="B137" t="s">
        <v>136</v>
      </c>
      <c r="C137" t="str">
        <f>HYPERLINK("https://talan.bank.gov.ua/get-user-certificate/tzADCZr5JIK7w6HWHCXJ","Завантажити сертифікат")</f>
        <v>Завантажити сертифікат</v>
      </c>
    </row>
    <row r="138" spans="1:3" x14ac:dyDescent="0.3">
      <c r="A138" s="2">
        <v>137</v>
      </c>
      <c r="B138" t="s">
        <v>137</v>
      </c>
      <c r="C138" t="str">
        <f>HYPERLINK("https://talan.bank.gov.ua/get-user-certificate/tzADCkKlTP0XSilzfDFz","Завантажити сертифікат")</f>
        <v>Завантажити сертифікат</v>
      </c>
    </row>
    <row r="139" spans="1:3" x14ac:dyDescent="0.3">
      <c r="A139" s="2">
        <v>138</v>
      </c>
      <c r="B139" t="s">
        <v>138</v>
      </c>
      <c r="C139" t="str">
        <f>HYPERLINK("https://talan.bank.gov.ua/get-user-certificate/tzADCRiApGIU3fXSqqYO","Завантажити сертифікат")</f>
        <v>Завантажити сертифікат</v>
      </c>
    </row>
    <row r="140" spans="1:3" x14ac:dyDescent="0.3">
      <c r="A140" s="2">
        <v>139</v>
      </c>
      <c r="B140" t="s">
        <v>139</v>
      </c>
      <c r="C140" t="str">
        <f>HYPERLINK("https://talan.bank.gov.ua/get-user-certificate/tzADCJu3ZSxFRk0sEqJG","Завантажити сертифікат")</f>
        <v>Завантажити сертифікат</v>
      </c>
    </row>
    <row r="141" spans="1:3" x14ac:dyDescent="0.3">
      <c r="A141" s="2">
        <v>140</v>
      </c>
      <c r="B141" t="s">
        <v>140</v>
      </c>
      <c r="C141" t="str">
        <f>HYPERLINK("https://talan.bank.gov.ua/get-user-certificate/tzADCGXszKrzEggEirWG","Завантажити сертифікат")</f>
        <v>Завантажити сертифікат</v>
      </c>
    </row>
    <row r="142" spans="1:3" x14ac:dyDescent="0.3">
      <c r="A142" s="2">
        <v>141</v>
      </c>
      <c r="B142" t="s">
        <v>141</v>
      </c>
      <c r="C142" t="str">
        <f>HYPERLINK("https://talan.bank.gov.ua/get-user-certificate/tzADCX8BBpedQCgkFRKM","Завантажити сертифікат")</f>
        <v>Завантажити сертифікат</v>
      </c>
    </row>
    <row r="143" spans="1:3" x14ac:dyDescent="0.3">
      <c r="A143" s="2">
        <v>142</v>
      </c>
      <c r="B143" t="s">
        <v>142</v>
      </c>
      <c r="C143" t="str">
        <f>HYPERLINK("https://talan.bank.gov.ua/get-user-certificate/tzADC923tYK1bUAQ5n78","Завантажити сертифікат")</f>
        <v>Завантажити сертифікат</v>
      </c>
    </row>
    <row r="144" spans="1:3" x14ac:dyDescent="0.3">
      <c r="A144" s="2">
        <v>143</v>
      </c>
      <c r="B144" t="s">
        <v>143</v>
      </c>
      <c r="C144" t="str">
        <f>HYPERLINK("https://talan.bank.gov.ua/get-user-certificate/tzADCc-UUCx_p70mZkos","Завантажити сертифікат")</f>
        <v>Завантажити сертифікат</v>
      </c>
    </row>
    <row r="145" spans="1:3" x14ac:dyDescent="0.3">
      <c r="A145" s="2">
        <v>144</v>
      </c>
      <c r="B145" t="s">
        <v>144</v>
      </c>
      <c r="C145" t="str">
        <f>HYPERLINK("https://talan.bank.gov.ua/get-user-certificate/tzADCh-RCGMEwBRMFhC6","Завантажити сертифікат")</f>
        <v>Завантажити сертифікат</v>
      </c>
    </row>
    <row r="146" spans="1:3" x14ac:dyDescent="0.3">
      <c r="A146" s="2">
        <v>145</v>
      </c>
      <c r="B146" t="s">
        <v>145</v>
      </c>
      <c r="C146" t="str">
        <f>HYPERLINK("https://talan.bank.gov.ua/get-user-certificate/tzADC7Qn00uJiVwkACXD","Завантажити сертифікат")</f>
        <v>Завантажити сертифікат</v>
      </c>
    </row>
    <row r="147" spans="1:3" x14ac:dyDescent="0.3">
      <c r="A147" s="2">
        <v>146</v>
      </c>
      <c r="B147" t="s">
        <v>146</v>
      </c>
      <c r="C147" t="str">
        <f>HYPERLINK("https://talan.bank.gov.ua/get-user-certificate/tzADCrlpDUhWG9NT-sIN","Завантажити сертифікат")</f>
        <v>Завантажити сертифікат</v>
      </c>
    </row>
    <row r="148" spans="1:3" x14ac:dyDescent="0.3">
      <c r="A148" s="2">
        <v>147</v>
      </c>
      <c r="B148" t="s">
        <v>147</v>
      </c>
      <c r="C148" t="str">
        <f>HYPERLINK("https://talan.bank.gov.ua/get-user-certificate/tzADCnpJFZLKRX9gJ0_0","Завантажити сертифікат")</f>
        <v>Завантажити сертифікат</v>
      </c>
    </row>
    <row r="149" spans="1:3" x14ac:dyDescent="0.3">
      <c r="A149" s="2">
        <v>148</v>
      </c>
      <c r="B149" t="s">
        <v>148</v>
      </c>
      <c r="C149" t="str">
        <f>HYPERLINK("https://talan.bank.gov.ua/get-user-certificate/tzADCyk2zXmfoSnciW5s","Завантажити сертифікат")</f>
        <v>Завантажити сертифікат</v>
      </c>
    </row>
    <row r="150" spans="1:3" x14ac:dyDescent="0.3">
      <c r="A150" s="2">
        <v>149</v>
      </c>
      <c r="B150" t="s">
        <v>149</v>
      </c>
      <c r="C150" t="str">
        <f>HYPERLINK("https://talan.bank.gov.ua/get-user-certificate/tzADCgYyyQAZm1pb8bHB","Завантажити сертифікат")</f>
        <v>Завантажити сертифікат</v>
      </c>
    </row>
    <row r="151" spans="1:3" x14ac:dyDescent="0.3">
      <c r="A151" s="2">
        <v>150</v>
      </c>
      <c r="B151" t="s">
        <v>150</v>
      </c>
      <c r="C151" t="str">
        <f>HYPERLINK("https://talan.bank.gov.ua/get-user-certificate/tzADC1H8Ohz48-3i9LTB","Завантажити сертифікат")</f>
        <v>Завантажити сертифікат</v>
      </c>
    </row>
    <row r="152" spans="1:3" x14ac:dyDescent="0.3">
      <c r="A152" s="2">
        <v>151</v>
      </c>
      <c r="B152" t="s">
        <v>151</v>
      </c>
      <c r="C152" t="str">
        <f>HYPERLINK("https://talan.bank.gov.ua/get-user-certificate/tzADCNd5ox61IdV28qRY","Завантажити сертифікат")</f>
        <v>Завантажити сертифікат</v>
      </c>
    </row>
    <row r="153" spans="1:3" x14ac:dyDescent="0.3">
      <c r="A153" s="2">
        <v>152</v>
      </c>
      <c r="B153" t="s">
        <v>152</v>
      </c>
      <c r="C153" t="str">
        <f>HYPERLINK("https://talan.bank.gov.ua/get-user-certificate/tzADCL9cBaUNYy2Vqzuq","Завантажити сертифікат")</f>
        <v>Завантажити сертифікат</v>
      </c>
    </row>
    <row r="154" spans="1:3" x14ac:dyDescent="0.3">
      <c r="A154" s="2">
        <v>153</v>
      </c>
      <c r="B154" t="s">
        <v>153</v>
      </c>
      <c r="C154" t="str">
        <f>HYPERLINK("https://talan.bank.gov.ua/get-user-certificate/tzADCOqbU4MmsUZqp-nz","Завантажити сертифікат")</f>
        <v>Завантажити сертифікат</v>
      </c>
    </row>
    <row r="155" spans="1:3" x14ac:dyDescent="0.3">
      <c r="A155" s="2">
        <v>154</v>
      </c>
      <c r="B155" t="s">
        <v>154</v>
      </c>
      <c r="C155" t="str">
        <f>HYPERLINK("https://talan.bank.gov.ua/get-user-certificate/tzADCEM2KxP9GCQpUOor","Завантажити сертифікат")</f>
        <v>Завантажити сертифікат</v>
      </c>
    </row>
    <row r="156" spans="1:3" x14ac:dyDescent="0.3">
      <c r="A156" s="2">
        <v>155</v>
      </c>
      <c r="B156" t="s">
        <v>155</v>
      </c>
      <c r="C156" t="str">
        <f>HYPERLINK("https://talan.bank.gov.ua/get-user-certificate/tzADCEOMDs5fLoC0Ma71","Завантажити сертифікат")</f>
        <v>Завантажити сертифікат</v>
      </c>
    </row>
    <row r="157" spans="1:3" x14ac:dyDescent="0.3">
      <c r="A157" s="2">
        <v>156</v>
      </c>
      <c r="B157" t="s">
        <v>156</v>
      </c>
      <c r="C157" t="str">
        <f>HYPERLINK("https://talan.bank.gov.ua/get-user-certificate/tzADCN-FOzk-pBDkl-KH","Завантажити сертифікат")</f>
        <v>Завантажити сертифікат</v>
      </c>
    </row>
    <row r="158" spans="1:3" x14ac:dyDescent="0.3">
      <c r="A158" s="2">
        <v>157</v>
      </c>
      <c r="B158" t="s">
        <v>157</v>
      </c>
      <c r="C158" t="str">
        <f>HYPERLINK("https://talan.bank.gov.ua/get-user-certificate/tzADCNQDfudnW_oAV1xh","Завантажити сертифікат")</f>
        <v>Завантажити сертифікат</v>
      </c>
    </row>
    <row r="159" spans="1:3" x14ac:dyDescent="0.3">
      <c r="A159" s="2">
        <v>158</v>
      </c>
      <c r="B159" t="s">
        <v>158</v>
      </c>
      <c r="C159" t="str">
        <f>HYPERLINK("https://talan.bank.gov.ua/get-user-certificate/tzADCwK9pUSX_ktIE--G","Завантажити сертифікат")</f>
        <v>Завантажити сертифікат</v>
      </c>
    </row>
    <row r="160" spans="1:3" x14ac:dyDescent="0.3">
      <c r="A160" s="2">
        <v>159</v>
      </c>
      <c r="B160" t="s">
        <v>159</v>
      </c>
      <c r="C160" t="str">
        <f>HYPERLINK("https://talan.bank.gov.ua/get-user-certificate/tzADCzG3-gUEkprBO6Nu","Завантажити сертифікат")</f>
        <v>Завантажити сертифікат</v>
      </c>
    </row>
    <row r="161" spans="1:3" x14ac:dyDescent="0.3">
      <c r="A161" s="2">
        <v>160</v>
      </c>
      <c r="B161" t="s">
        <v>160</v>
      </c>
      <c r="C161" t="str">
        <f>HYPERLINK("https://talan.bank.gov.ua/get-user-certificate/tzADCOKzVfE7cQ_9L-Cc","Завантажити сертифікат")</f>
        <v>Завантажити сертифікат</v>
      </c>
    </row>
    <row r="162" spans="1:3" x14ac:dyDescent="0.3">
      <c r="A162" s="2">
        <v>161</v>
      </c>
      <c r="B162" t="s">
        <v>161</v>
      </c>
      <c r="C162" t="str">
        <f>HYPERLINK("https://talan.bank.gov.ua/get-user-certificate/tzADC7xJyw2p64xe4FoA","Завантажити сертифікат")</f>
        <v>Завантажити сертифікат</v>
      </c>
    </row>
    <row r="163" spans="1:3" x14ac:dyDescent="0.3">
      <c r="A163" s="2">
        <v>162</v>
      </c>
      <c r="B163" t="s">
        <v>162</v>
      </c>
      <c r="C163" t="str">
        <f>HYPERLINK("https://talan.bank.gov.ua/get-user-certificate/tzADCQA5uw4RXgTpAXv6","Завантажити сертифікат")</f>
        <v>Завантажити сертифікат</v>
      </c>
    </row>
    <row r="164" spans="1:3" x14ac:dyDescent="0.3">
      <c r="A164" s="2">
        <v>163</v>
      </c>
      <c r="B164" t="s">
        <v>163</v>
      </c>
      <c r="C164" t="str">
        <f>HYPERLINK("https://talan.bank.gov.ua/get-user-certificate/tzADCznSCnG56hc_vgiD","Завантажити сертифікат")</f>
        <v>Завантажити сертифікат</v>
      </c>
    </row>
    <row r="165" spans="1:3" x14ac:dyDescent="0.3">
      <c r="A165" s="2">
        <v>164</v>
      </c>
      <c r="B165" t="s">
        <v>164</v>
      </c>
      <c r="C165" t="str">
        <f>HYPERLINK("https://talan.bank.gov.ua/get-user-certificate/tzADC9kbaZtdyhzETlr1","Завантажити сертифікат")</f>
        <v>Завантажити сертифікат</v>
      </c>
    </row>
    <row r="166" spans="1:3" x14ac:dyDescent="0.3">
      <c r="A166" s="2">
        <v>165</v>
      </c>
      <c r="B166" t="s">
        <v>165</v>
      </c>
      <c r="C166" t="str">
        <f>HYPERLINK("https://talan.bank.gov.ua/get-user-certificate/tzADCLhupLL5seotyCSU","Завантажити сертифікат")</f>
        <v>Завантажити сертифікат</v>
      </c>
    </row>
    <row r="167" spans="1:3" x14ac:dyDescent="0.3">
      <c r="A167" s="2">
        <v>166</v>
      </c>
      <c r="B167" t="s">
        <v>166</v>
      </c>
      <c r="C167" t="str">
        <f>HYPERLINK("https://talan.bank.gov.ua/get-user-certificate/tzADCTrLr-EvwDzPYMcP","Завантажити сертифікат")</f>
        <v>Завантажити сертифікат</v>
      </c>
    </row>
    <row r="168" spans="1:3" x14ac:dyDescent="0.3">
      <c r="A168" s="2">
        <v>167</v>
      </c>
      <c r="B168" t="s">
        <v>167</v>
      </c>
      <c r="C168" t="str">
        <f>HYPERLINK("https://talan.bank.gov.ua/get-user-certificate/tzADCqnKyhotOhsnk90V","Завантажити сертифікат")</f>
        <v>Завантажити сертифікат</v>
      </c>
    </row>
    <row r="169" spans="1:3" x14ac:dyDescent="0.3">
      <c r="A169" s="2">
        <v>168</v>
      </c>
      <c r="B169" t="s">
        <v>168</v>
      </c>
      <c r="C169" t="str">
        <f>HYPERLINK("https://talan.bank.gov.ua/get-user-certificate/tzADCspGQSq7jazU8BBL","Завантажити сертифікат")</f>
        <v>Завантажити сертифікат</v>
      </c>
    </row>
    <row r="170" spans="1:3" x14ac:dyDescent="0.3">
      <c r="A170" s="2">
        <v>169</v>
      </c>
      <c r="B170" t="s">
        <v>169</v>
      </c>
      <c r="C170" t="str">
        <f>HYPERLINK("https://talan.bank.gov.ua/get-user-certificate/tzADCTVqw-IqZRJMCuGV","Завантажити сертифікат")</f>
        <v>Завантажити сертифікат</v>
      </c>
    </row>
    <row r="171" spans="1:3" x14ac:dyDescent="0.3">
      <c r="A171" s="2">
        <v>170</v>
      </c>
      <c r="B171" t="s">
        <v>170</v>
      </c>
      <c r="C171" t="str">
        <f>HYPERLINK("https://talan.bank.gov.ua/get-user-certificate/tzADCzGVAuJ-0j4IODHh","Завантажити сертифікат")</f>
        <v>Завантажити сертифікат</v>
      </c>
    </row>
    <row r="172" spans="1:3" x14ac:dyDescent="0.3">
      <c r="A172" s="2">
        <v>171</v>
      </c>
      <c r="B172" t="s">
        <v>171</v>
      </c>
      <c r="C172" t="str">
        <f>HYPERLINK("https://talan.bank.gov.ua/get-user-certificate/tzADCfdgAjrow7oY480D","Завантажити сертифікат")</f>
        <v>Завантажити сертифікат</v>
      </c>
    </row>
    <row r="173" spans="1:3" x14ac:dyDescent="0.3">
      <c r="A173" s="2">
        <v>172</v>
      </c>
      <c r="B173" t="s">
        <v>172</v>
      </c>
      <c r="C173" t="str">
        <f>HYPERLINK("https://talan.bank.gov.ua/get-user-certificate/tzADCEoQ4YRMoxjBxac-","Завантажити сертифікат")</f>
        <v>Завантажити сертифікат</v>
      </c>
    </row>
    <row r="174" spans="1:3" x14ac:dyDescent="0.3">
      <c r="A174" s="2">
        <v>173</v>
      </c>
      <c r="B174" t="s">
        <v>173</v>
      </c>
      <c r="C174" t="str">
        <f>HYPERLINK("https://talan.bank.gov.ua/get-user-certificate/tzADCSDhuEDObGr0pnQN","Завантажити сертифікат")</f>
        <v>Завантажити сертифікат</v>
      </c>
    </row>
    <row r="175" spans="1:3" x14ac:dyDescent="0.3">
      <c r="A175" s="2">
        <v>174</v>
      </c>
      <c r="B175" t="s">
        <v>174</v>
      </c>
      <c r="C175" t="str">
        <f>HYPERLINK("https://talan.bank.gov.ua/get-user-certificate/tzADCdMBo15NGGUCjYSy","Завантажити сертифікат")</f>
        <v>Завантажити сертифікат</v>
      </c>
    </row>
    <row r="176" spans="1:3" x14ac:dyDescent="0.3">
      <c r="A176" s="2">
        <v>175</v>
      </c>
      <c r="B176" t="s">
        <v>175</v>
      </c>
      <c r="C176" t="str">
        <f>HYPERLINK("https://talan.bank.gov.ua/get-user-certificate/tzADCl8wWQlLsmytCYJ7","Завантажити сертифікат")</f>
        <v>Завантажити сертифікат</v>
      </c>
    </row>
    <row r="177" spans="1:3" x14ac:dyDescent="0.3">
      <c r="A177" s="2">
        <v>176</v>
      </c>
      <c r="B177" t="s">
        <v>176</v>
      </c>
      <c r="C177" t="str">
        <f>HYPERLINK("https://talan.bank.gov.ua/get-user-certificate/tzADCTqShLiGsSk-8QlA","Завантажити сертифікат")</f>
        <v>Завантажити сертифікат</v>
      </c>
    </row>
    <row r="178" spans="1:3" x14ac:dyDescent="0.3">
      <c r="A178" s="2">
        <v>177</v>
      </c>
      <c r="B178" t="s">
        <v>177</v>
      </c>
      <c r="C178" t="str">
        <f>HYPERLINK("https://talan.bank.gov.ua/get-user-certificate/tzADCJ8ynhkdTUCw2hdb","Завантажити сертифікат")</f>
        <v>Завантажити сертифікат</v>
      </c>
    </row>
    <row r="179" spans="1:3" x14ac:dyDescent="0.3">
      <c r="A179" s="2">
        <v>178</v>
      </c>
      <c r="B179" t="s">
        <v>178</v>
      </c>
      <c r="C179" t="str">
        <f>HYPERLINK("https://talan.bank.gov.ua/get-user-certificate/tzADCoaOuUHhb9DLhuVY","Завантажити сертифікат")</f>
        <v>Завантажити сертифікат</v>
      </c>
    </row>
    <row r="180" spans="1:3" x14ac:dyDescent="0.3">
      <c r="A180" s="2">
        <v>179</v>
      </c>
      <c r="B180" t="s">
        <v>179</v>
      </c>
      <c r="C180" t="str">
        <f>HYPERLINK("https://talan.bank.gov.ua/get-user-certificate/tzADCEJXOg6SiWOx_Wlv","Завантажити сертифікат")</f>
        <v>Завантажити сертифікат</v>
      </c>
    </row>
    <row r="181" spans="1:3" x14ac:dyDescent="0.3">
      <c r="A181" s="2">
        <v>180</v>
      </c>
      <c r="B181" t="s">
        <v>180</v>
      </c>
      <c r="C181" t="str">
        <f>HYPERLINK("https://talan.bank.gov.ua/get-user-certificate/tzADCogEnHSxO63jUyMI","Завантажити сертифікат")</f>
        <v>Завантажити сертифікат</v>
      </c>
    </row>
    <row r="182" spans="1:3" x14ac:dyDescent="0.3">
      <c r="A182" s="2">
        <v>181</v>
      </c>
      <c r="B182" t="s">
        <v>181</v>
      </c>
      <c r="C182" t="str">
        <f>HYPERLINK("https://talan.bank.gov.ua/get-user-certificate/tzADCI4u0pdyjybnp2qK","Завантажити сертифікат")</f>
        <v>Завантажити сертифікат</v>
      </c>
    </row>
    <row r="183" spans="1:3" x14ac:dyDescent="0.3">
      <c r="A183" s="2">
        <v>182</v>
      </c>
      <c r="B183" t="s">
        <v>182</v>
      </c>
      <c r="C183" t="str">
        <f>HYPERLINK("https://talan.bank.gov.ua/get-user-certificate/tzADC3v0rc2cYL6l4zPd","Завантажити сертифікат")</f>
        <v>Завантажити сертифікат</v>
      </c>
    </row>
    <row r="184" spans="1:3" x14ac:dyDescent="0.3">
      <c r="A184" s="2">
        <v>183</v>
      </c>
      <c r="B184" t="s">
        <v>183</v>
      </c>
      <c r="C184" t="str">
        <f>HYPERLINK("https://talan.bank.gov.ua/get-user-certificate/tzADCbygyY4k7uapYpPU","Завантажити сертифікат")</f>
        <v>Завантажити сертифікат</v>
      </c>
    </row>
    <row r="185" spans="1:3" x14ac:dyDescent="0.3">
      <c r="A185" s="2">
        <v>184</v>
      </c>
      <c r="B185" t="s">
        <v>184</v>
      </c>
      <c r="C185" t="str">
        <f>HYPERLINK("https://talan.bank.gov.ua/get-user-certificate/tzADC2ovwN3FqfCdX9Yp","Завантажити сертифікат")</f>
        <v>Завантажити сертифікат</v>
      </c>
    </row>
    <row r="186" spans="1:3" x14ac:dyDescent="0.3">
      <c r="A186" s="2">
        <v>185</v>
      </c>
      <c r="B186" t="s">
        <v>185</v>
      </c>
      <c r="C186" t="str">
        <f>HYPERLINK("https://talan.bank.gov.ua/get-user-certificate/tzADCeUdxxFI1Hp6ksdc","Завантажити сертифікат")</f>
        <v>Завантажити сертифікат</v>
      </c>
    </row>
    <row r="187" spans="1:3" x14ac:dyDescent="0.3">
      <c r="A187" s="2">
        <v>186</v>
      </c>
      <c r="B187" t="s">
        <v>186</v>
      </c>
      <c r="C187" t="str">
        <f>HYPERLINK("https://talan.bank.gov.ua/get-user-certificate/tzADCfO75_Uqn6P63XLl","Завантажити сертифікат")</f>
        <v>Завантажити сертифікат</v>
      </c>
    </row>
    <row r="188" spans="1:3" x14ac:dyDescent="0.3">
      <c r="A188" s="2">
        <v>187</v>
      </c>
      <c r="B188" t="s">
        <v>187</v>
      </c>
      <c r="C188" t="str">
        <f>HYPERLINK("https://talan.bank.gov.ua/get-user-certificate/tzADCHABns-bA-ffWeNj","Завантажити сертифікат")</f>
        <v>Завантажити сертифікат</v>
      </c>
    </row>
    <row r="189" spans="1:3" x14ac:dyDescent="0.3">
      <c r="A189" s="2">
        <v>188</v>
      </c>
      <c r="B189" t="s">
        <v>188</v>
      </c>
      <c r="C189" t="str">
        <f>HYPERLINK("https://talan.bank.gov.ua/get-user-certificate/tzADCBN3z8KZtWTIWac4","Завантажити сертифікат")</f>
        <v>Завантажити сертифікат</v>
      </c>
    </row>
    <row r="190" spans="1:3" x14ac:dyDescent="0.3">
      <c r="A190" s="2">
        <v>189</v>
      </c>
      <c r="B190" t="s">
        <v>189</v>
      </c>
      <c r="C190" t="str">
        <f>HYPERLINK("https://talan.bank.gov.ua/get-user-certificate/tzADCtN-Gut_3WgEINaE","Завантажити сертифікат")</f>
        <v>Завантажити сертифікат</v>
      </c>
    </row>
    <row r="191" spans="1:3" x14ac:dyDescent="0.3">
      <c r="A191" s="2">
        <v>190</v>
      </c>
      <c r="B191" t="s">
        <v>190</v>
      </c>
      <c r="C191" t="str">
        <f>HYPERLINK("https://talan.bank.gov.ua/get-user-certificate/tzADCGhm51Q2XemXLNDl","Завантажити сертифікат")</f>
        <v>Завантажити сертифікат</v>
      </c>
    </row>
    <row r="192" spans="1:3" x14ac:dyDescent="0.3">
      <c r="A192" s="2">
        <v>191</v>
      </c>
      <c r="B192" t="s">
        <v>191</v>
      </c>
      <c r="C192" t="str">
        <f>HYPERLINK("https://talan.bank.gov.ua/get-user-certificate/tzADCkTByxDujt2rNsxJ","Завантажити сертифікат")</f>
        <v>Завантажити сертифікат</v>
      </c>
    </row>
    <row r="193" spans="1:3" x14ac:dyDescent="0.3">
      <c r="A193" s="2">
        <v>192</v>
      </c>
      <c r="B193" t="s">
        <v>192</v>
      </c>
      <c r="C193" t="str">
        <f>HYPERLINK("https://talan.bank.gov.ua/get-user-certificate/tzADCDV_TsFS8Cmw5F-H","Завантажити сертифікат")</f>
        <v>Завантажити сертифікат</v>
      </c>
    </row>
    <row r="194" spans="1:3" x14ac:dyDescent="0.3">
      <c r="A194" s="2">
        <v>193</v>
      </c>
      <c r="B194" t="s">
        <v>193</v>
      </c>
      <c r="C194" t="str">
        <f>HYPERLINK("https://talan.bank.gov.ua/get-user-certificate/tzADCF7Mvh8T9uSUsSRD","Завантажити сертифікат")</f>
        <v>Завантажити сертифікат</v>
      </c>
    </row>
    <row r="195" spans="1:3" x14ac:dyDescent="0.3">
      <c r="A195" s="2">
        <v>194</v>
      </c>
      <c r="B195" t="s">
        <v>194</v>
      </c>
      <c r="C195" t="str">
        <f>HYPERLINK("https://talan.bank.gov.ua/get-user-certificate/tzADCytCFHWCgbxckJ1v","Завантажити сертифікат")</f>
        <v>Завантажити сертифікат</v>
      </c>
    </row>
    <row r="196" spans="1:3" x14ac:dyDescent="0.3">
      <c r="A196" s="2">
        <v>195</v>
      </c>
      <c r="B196" t="s">
        <v>195</v>
      </c>
      <c r="C196" t="str">
        <f>HYPERLINK("https://talan.bank.gov.ua/get-user-certificate/tzADCoj8NhbJuOxfMX9s","Завантажити сертифікат")</f>
        <v>Завантажити сертифікат</v>
      </c>
    </row>
    <row r="197" spans="1:3" x14ac:dyDescent="0.3">
      <c r="A197" s="2">
        <v>196</v>
      </c>
      <c r="B197" t="s">
        <v>196</v>
      </c>
      <c r="C197" t="str">
        <f>HYPERLINK("https://talan.bank.gov.ua/get-user-certificate/tzADCiQIgVDZosoktPJ3","Завантажити сертифікат")</f>
        <v>Завантажити сертифікат</v>
      </c>
    </row>
    <row r="198" spans="1:3" x14ac:dyDescent="0.3">
      <c r="A198" s="2">
        <v>197</v>
      </c>
      <c r="B198" t="s">
        <v>197</v>
      </c>
      <c r="C198" t="str">
        <f>HYPERLINK("https://talan.bank.gov.ua/get-user-certificate/tzADC2kEE7Mg8IjKEGcf","Завантажити сертифікат")</f>
        <v>Завантажити сертифікат</v>
      </c>
    </row>
    <row r="199" spans="1:3" x14ac:dyDescent="0.3">
      <c r="A199" s="2">
        <v>198</v>
      </c>
      <c r="B199" t="s">
        <v>198</v>
      </c>
      <c r="C199" t="str">
        <f>HYPERLINK("https://talan.bank.gov.ua/get-user-certificate/tzADCAzV3s38VSDYPsAI","Завантажити сертифікат")</f>
        <v>Завантажити сертифікат</v>
      </c>
    </row>
    <row r="200" spans="1:3" x14ac:dyDescent="0.3">
      <c r="A200" s="2">
        <v>199</v>
      </c>
      <c r="B200" t="s">
        <v>199</v>
      </c>
      <c r="C200" t="str">
        <f>HYPERLINK("https://talan.bank.gov.ua/get-user-certificate/tzADC1dpG8YDoK_lKLAj","Завантажити сертифікат")</f>
        <v>Завантажити сертифікат</v>
      </c>
    </row>
    <row r="201" spans="1:3" x14ac:dyDescent="0.3">
      <c r="A201" s="2">
        <v>200</v>
      </c>
      <c r="B201" t="s">
        <v>200</v>
      </c>
      <c r="C201" t="str">
        <f>HYPERLINK("https://talan.bank.gov.ua/get-user-certificate/tzADC-kNLlGFRwHFcJhg","Завантажити сертифікат")</f>
        <v>Завантажити сертифікат</v>
      </c>
    </row>
    <row r="202" spans="1:3" x14ac:dyDescent="0.3">
      <c r="A202" s="2">
        <v>201</v>
      </c>
      <c r="B202" t="s">
        <v>201</v>
      </c>
      <c r="C202" t="str">
        <f>HYPERLINK("https://talan.bank.gov.ua/get-user-certificate/tzADCz_y0wJfjTKib8HJ","Завантажити сертифікат")</f>
        <v>Завантажити сертифікат</v>
      </c>
    </row>
    <row r="203" spans="1:3" x14ac:dyDescent="0.3">
      <c r="A203" s="2">
        <v>202</v>
      </c>
      <c r="B203" t="s">
        <v>202</v>
      </c>
      <c r="C203" t="str">
        <f>HYPERLINK("https://talan.bank.gov.ua/get-user-certificate/tzADCQxt48lw2Or-RKpb","Завантажити сертифікат")</f>
        <v>Завантажити сертифікат</v>
      </c>
    </row>
    <row r="204" spans="1:3" x14ac:dyDescent="0.3">
      <c r="A204" s="2">
        <v>203</v>
      </c>
      <c r="B204" t="s">
        <v>203</v>
      </c>
      <c r="C204" t="str">
        <f>HYPERLINK("https://talan.bank.gov.ua/get-user-certificate/tzADCjrjHM9bXFVl3Cch","Завантажити сертифікат")</f>
        <v>Завантажити сертифікат</v>
      </c>
    </row>
    <row r="205" spans="1:3" x14ac:dyDescent="0.3">
      <c r="A205" s="2">
        <v>204</v>
      </c>
      <c r="B205" t="s">
        <v>204</v>
      </c>
      <c r="C205" t="str">
        <f>HYPERLINK("https://talan.bank.gov.ua/get-user-certificate/tzADCtfMkN7QqQ51Em0z","Завантажити сертифікат")</f>
        <v>Завантажити сертифікат</v>
      </c>
    </row>
    <row r="206" spans="1:3" x14ac:dyDescent="0.3">
      <c r="A206" s="2">
        <v>205</v>
      </c>
      <c r="B206" t="s">
        <v>205</v>
      </c>
      <c r="C206" t="str">
        <f>HYPERLINK("https://talan.bank.gov.ua/get-user-certificate/tzADC1RwJ09rE_ZiDe3O","Завантажити сертифікат")</f>
        <v>Завантажити сертифікат</v>
      </c>
    </row>
    <row r="207" spans="1:3" x14ac:dyDescent="0.3">
      <c r="A207" s="2">
        <v>206</v>
      </c>
      <c r="B207" t="s">
        <v>206</v>
      </c>
      <c r="C207" t="str">
        <f>HYPERLINK("https://talan.bank.gov.ua/get-user-certificate/tzADC8jEaLHeQwM62Cbc","Завантажити сертифікат")</f>
        <v>Завантажити сертифікат</v>
      </c>
    </row>
    <row r="208" spans="1:3" x14ac:dyDescent="0.3">
      <c r="A208" s="2">
        <v>207</v>
      </c>
      <c r="B208" t="s">
        <v>207</v>
      </c>
      <c r="C208" t="str">
        <f>HYPERLINK("https://talan.bank.gov.ua/get-user-certificate/tzADC7_vk6fjmFC7OQX3","Завантажити сертифікат")</f>
        <v>Завантажити сертифікат</v>
      </c>
    </row>
    <row r="209" spans="1:3" x14ac:dyDescent="0.3">
      <c r="A209" s="2">
        <v>208</v>
      </c>
      <c r="B209" t="s">
        <v>208</v>
      </c>
      <c r="C209" t="str">
        <f>HYPERLINK("https://talan.bank.gov.ua/get-user-certificate/tzADCRQGJ9Qg_qEA8bgQ","Завантажити сертифікат")</f>
        <v>Завантажити сертифікат</v>
      </c>
    </row>
    <row r="210" spans="1:3" x14ac:dyDescent="0.3">
      <c r="A210" s="2">
        <v>209</v>
      </c>
      <c r="B210" t="s">
        <v>209</v>
      </c>
      <c r="C210" t="str">
        <f>HYPERLINK("https://talan.bank.gov.ua/get-user-certificate/tzADCKjVT1Z-YirfjxJh","Завантажити сертифікат")</f>
        <v>Завантажити сертифікат</v>
      </c>
    </row>
    <row r="211" spans="1:3" x14ac:dyDescent="0.3">
      <c r="A211" s="2">
        <v>210</v>
      </c>
      <c r="B211" t="s">
        <v>210</v>
      </c>
      <c r="C211" t="str">
        <f>HYPERLINK("https://talan.bank.gov.ua/get-user-certificate/tzADC_YYlzic2U3uhKBj","Завантажити сертифікат")</f>
        <v>Завантажити сертифікат</v>
      </c>
    </row>
    <row r="212" spans="1:3" x14ac:dyDescent="0.3">
      <c r="A212" s="2">
        <v>211</v>
      </c>
      <c r="B212" t="s">
        <v>211</v>
      </c>
      <c r="C212" t="str">
        <f>HYPERLINK("https://talan.bank.gov.ua/get-user-certificate/tzADCLEsalrNL7LvitUI","Завантажити сертифікат")</f>
        <v>Завантажити сертифікат</v>
      </c>
    </row>
    <row r="213" spans="1:3" x14ac:dyDescent="0.3">
      <c r="A213" s="2">
        <v>212</v>
      </c>
      <c r="B213" t="s">
        <v>209</v>
      </c>
      <c r="C213" t="str">
        <f>HYPERLINK("https://talan.bank.gov.ua/get-user-certificate/tzADC6AUpBZCFVqccJS5","Завантажити сертифікат")</f>
        <v>Завантажити сертифікат</v>
      </c>
    </row>
    <row r="214" spans="1:3" x14ac:dyDescent="0.3">
      <c r="A214" s="2">
        <v>213</v>
      </c>
      <c r="B214" t="s">
        <v>212</v>
      </c>
      <c r="C214" t="str">
        <f>HYPERLINK("https://talan.bank.gov.ua/get-user-certificate/tzADCCIc95H9EEGXhEmJ","Завантажити сертифікат")</f>
        <v>Завантажити сертифікат</v>
      </c>
    </row>
    <row r="215" spans="1:3" x14ac:dyDescent="0.3">
      <c r="A215" s="2">
        <v>214</v>
      </c>
      <c r="B215" t="s">
        <v>213</v>
      </c>
      <c r="C215" t="str">
        <f>HYPERLINK("https://talan.bank.gov.ua/get-user-certificate/tzADC05hlF-t2WIUO5I0","Завантажити сертифікат")</f>
        <v>Завантажити сертифікат</v>
      </c>
    </row>
    <row r="216" spans="1:3" x14ac:dyDescent="0.3">
      <c r="A216" s="2">
        <v>215</v>
      </c>
      <c r="B216" t="s">
        <v>214</v>
      </c>
      <c r="C216" t="str">
        <f>HYPERLINK("https://talan.bank.gov.ua/get-user-certificate/tzADCNBdpR0sOee09vwy","Завантажити сертифікат")</f>
        <v>Завантажити сертифікат</v>
      </c>
    </row>
    <row r="217" spans="1:3" x14ac:dyDescent="0.3">
      <c r="A217" s="2">
        <v>216</v>
      </c>
      <c r="B217" t="s">
        <v>215</v>
      </c>
      <c r="C217" t="str">
        <f>HYPERLINK("https://talan.bank.gov.ua/get-user-certificate/tzADCfIpbsy6ZkbpZSgG","Завантажити сертифікат")</f>
        <v>Завантажити сертифікат</v>
      </c>
    </row>
    <row r="218" spans="1:3" x14ac:dyDescent="0.3">
      <c r="A218" s="2">
        <v>217</v>
      </c>
      <c r="B218" t="s">
        <v>216</v>
      </c>
      <c r="C218" t="str">
        <f>HYPERLINK("https://talan.bank.gov.ua/get-user-certificate/tzADCsiT0poJ4ezPZ4gU","Завантажити сертифікат")</f>
        <v>Завантажити сертифікат</v>
      </c>
    </row>
    <row r="219" spans="1:3" x14ac:dyDescent="0.3">
      <c r="A219" s="2">
        <v>218</v>
      </c>
      <c r="B219" t="s">
        <v>217</v>
      </c>
      <c r="C219" t="str">
        <f>HYPERLINK("https://talan.bank.gov.ua/get-user-certificate/tzADCWzT0iMAHVwdPSSG","Завантажити сертифікат")</f>
        <v>Завантажити сертифікат</v>
      </c>
    </row>
    <row r="220" spans="1:3" x14ac:dyDescent="0.3">
      <c r="A220" s="2">
        <v>219</v>
      </c>
      <c r="B220" t="s">
        <v>218</v>
      </c>
      <c r="C220" t="str">
        <f>HYPERLINK("https://talan.bank.gov.ua/get-user-certificate/tzADCZMQvvsPph_no_u1","Завантажити сертифікат")</f>
        <v>Завантажити сертифікат</v>
      </c>
    </row>
    <row r="221" spans="1:3" x14ac:dyDescent="0.3">
      <c r="A221" s="2">
        <v>220</v>
      </c>
      <c r="B221" t="s">
        <v>219</v>
      </c>
      <c r="C221" t="str">
        <f>HYPERLINK("https://talan.bank.gov.ua/get-user-certificate/tzADCAAyv4e-TAC3sQGU","Завантажити сертифікат")</f>
        <v>Завантажити сертифікат</v>
      </c>
    </row>
    <row r="222" spans="1:3" x14ac:dyDescent="0.3">
      <c r="A222" s="2">
        <v>221</v>
      </c>
      <c r="B222" t="s">
        <v>220</v>
      </c>
      <c r="C222" t="str">
        <f>HYPERLINK("https://talan.bank.gov.ua/get-user-certificate/tzADCwY0xJYHYlQEQ-g4","Завантажити сертифікат")</f>
        <v>Завантажити сертифікат</v>
      </c>
    </row>
    <row r="223" spans="1:3" x14ac:dyDescent="0.3">
      <c r="A223" s="2">
        <v>222</v>
      </c>
      <c r="B223" t="s">
        <v>221</v>
      </c>
      <c r="C223" t="str">
        <f>HYPERLINK("https://talan.bank.gov.ua/get-user-certificate/tzADCKK6Y53r-szEZiuo","Завантажити сертифікат")</f>
        <v>Завантажити сертифікат</v>
      </c>
    </row>
    <row r="224" spans="1:3" x14ac:dyDescent="0.3">
      <c r="A224" s="2">
        <v>223</v>
      </c>
      <c r="B224" t="s">
        <v>222</v>
      </c>
      <c r="C224" t="str">
        <f>HYPERLINK("https://talan.bank.gov.ua/get-user-certificate/tzADCc6Em0r_MVjel38W","Завантажити сертифікат")</f>
        <v>Завантажити сертифікат</v>
      </c>
    </row>
    <row r="225" spans="1:3" x14ac:dyDescent="0.3">
      <c r="A225" s="2">
        <v>224</v>
      </c>
      <c r="B225" t="s">
        <v>223</v>
      </c>
      <c r="C225" t="str">
        <f>HYPERLINK("https://talan.bank.gov.ua/get-user-certificate/tzADCplB_D613NARgBOb","Завантажити сертифікат")</f>
        <v>Завантажити сертифікат</v>
      </c>
    </row>
    <row r="226" spans="1:3" x14ac:dyDescent="0.3">
      <c r="A226" s="2">
        <v>225</v>
      </c>
      <c r="B226" t="s">
        <v>224</v>
      </c>
      <c r="C226" t="str">
        <f>HYPERLINK("https://talan.bank.gov.ua/get-user-certificate/tzADClDftVEPf7IO9ay0","Завантажити сертифікат")</f>
        <v>Завантажити сертифікат</v>
      </c>
    </row>
    <row r="227" spans="1:3" x14ac:dyDescent="0.3">
      <c r="A227" s="2">
        <v>226</v>
      </c>
      <c r="B227" t="s">
        <v>225</v>
      </c>
      <c r="C227" t="str">
        <f>HYPERLINK("https://talan.bank.gov.ua/get-user-certificate/tzADCgZ8CFFwePY58cv9","Завантажити сертифікат")</f>
        <v>Завантажити сертифікат</v>
      </c>
    </row>
    <row r="228" spans="1:3" x14ac:dyDescent="0.3">
      <c r="A228" s="2">
        <v>227</v>
      </c>
      <c r="B228" t="s">
        <v>226</v>
      </c>
      <c r="C228" t="str">
        <f>HYPERLINK("https://talan.bank.gov.ua/get-user-certificate/tzADC_kcVzuXoCGTDmJW","Завантажити сертифікат")</f>
        <v>Завантажити сертифікат</v>
      </c>
    </row>
    <row r="229" spans="1:3" x14ac:dyDescent="0.3">
      <c r="A229" s="2">
        <v>228</v>
      </c>
      <c r="B229" t="s">
        <v>227</v>
      </c>
      <c r="C229" t="str">
        <f>HYPERLINK("https://talan.bank.gov.ua/get-user-certificate/tzADCJG97uT2j4pjP-t8","Завантажити сертифікат")</f>
        <v>Завантажити сертифікат</v>
      </c>
    </row>
    <row r="230" spans="1:3" x14ac:dyDescent="0.3">
      <c r="A230" s="2">
        <v>229</v>
      </c>
      <c r="B230" t="s">
        <v>228</v>
      </c>
      <c r="C230" t="str">
        <f>HYPERLINK("https://talan.bank.gov.ua/get-user-certificate/tzADC_6Q0acsYfqPowjE","Завантажити сертифікат")</f>
        <v>Завантажити сертифікат</v>
      </c>
    </row>
    <row r="231" spans="1:3" x14ac:dyDescent="0.3">
      <c r="A231" s="2">
        <v>230</v>
      </c>
      <c r="B231" t="s">
        <v>229</v>
      </c>
      <c r="C231" t="str">
        <f>HYPERLINK("https://talan.bank.gov.ua/get-user-certificate/tzADC8LybPX4av3DuJ8e","Завантажити сертифікат")</f>
        <v>Завантажити сертифікат</v>
      </c>
    </row>
    <row r="232" spans="1:3" x14ac:dyDescent="0.3">
      <c r="A232" s="2">
        <v>231</v>
      </c>
      <c r="B232" t="s">
        <v>230</v>
      </c>
      <c r="C232" t="str">
        <f>HYPERLINK("https://talan.bank.gov.ua/get-user-certificate/tzADCqDAb8bJ093tR72s","Завантажити сертифікат")</f>
        <v>Завантажити сертифікат</v>
      </c>
    </row>
    <row r="233" spans="1:3" x14ac:dyDescent="0.3">
      <c r="A233" s="2">
        <v>232</v>
      </c>
      <c r="B233" t="s">
        <v>231</v>
      </c>
      <c r="C233" t="str">
        <f>HYPERLINK("https://talan.bank.gov.ua/get-user-certificate/tzADCqhOMZtC-izau9SE","Завантажити сертифікат")</f>
        <v>Завантажити сертифікат</v>
      </c>
    </row>
    <row r="234" spans="1:3" x14ac:dyDescent="0.3">
      <c r="A234" s="2">
        <v>233</v>
      </c>
      <c r="B234" t="s">
        <v>232</v>
      </c>
      <c r="C234" t="str">
        <f>HYPERLINK("https://talan.bank.gov.ua/get-user-certificate/tzADCIIvtb0iLC592pW2","Завантажити сертифікат")</f>
        <v>Завантажити сертифікат</v>
      </c>
    </row>
    <row r="235" spans="1:3" x14ac:dyDescent="0.3">
      <c r="A235" s="2">
        <v>234</v>
      </c>
      <c r="B235" t="s">
        <v>233</v>
      </c>
      <c r="C235" t="str">
        <f>HYPERLINK("https://talan.bank.gov.ua/get-user-certificate/tzADCSyX7Gc-Q3Ix4FjL","Завантажити сертифікат")</f>
        <v>Завантажити сертифікат</v>
      </c>
    </row>
    <row r="236" spans="1:3" x14ac:dyDescent="0.3">
      <c r="A236" s="2">
        <v>235</v>
      </c>
      <c r="B236" t="s">
        <v>234</v>
      </c>
      <c r="C236" t="str">
        <f>HYPERLINK("https://talan.bank.gov.ua/get-user-certificate/tzADCa26qD-1JOtFxpzP","Завантажити сертифікат")</f>
        <v>Завантажити сертифікат</v>
      </c>
    </row>
    <row r="237" spans="1:3" x14ac:dyDescent="0.3">
      <c r="A237" s="2">
        <v>236</v>
      </c>
      <c r="B237" t="s">
        <v>235</v>
      </c>
      <c r="C237" t="str">
        <f>HYPERLINK("https://talan.bank.gov.ua/get-user-certificate/tzADC2Qsp9erosU0H9Aw","Завантажити сертифікат")</f>
        <v>Завантажити сертифікат</v>
      </c>
    </row>
    <row r="238" spans="1:3" x14ac:dyDescent="0.3">
      <c r="A238" s="2">
        <v>237</v>
      </c>
      <c r="B238" t="s">
        <v>236</v>
      </c>
      <c r="C238" t="str">
        <f>HYPERLINK("https://talan.bank.gov.ua/get-user-certificate/tzADCTPggJ8v25NN2-H2","Завантажити сертифікат")</f>
        <v>Завантажити сертифікат</v>
      </c>
    </row>
    <row r="239" spans="1:3" x14ac:dyDescent="0.3">
      <c r="A239" s="2">
        <v>238</v>
      </c>
      <c r="B239" t="s">
        <v>237</v>
      </c>
      <c r="C239" t="str">
        <f>HYPERLINK("https://talan.bank.gov.ua/get-user-certificate/tzADCAKMFGVZmXsHqD83","Завантажити сертифікат")</f>
        <v>Завантажити сертифікат</v>
      </c>
    </row>
    <row r="240" spans="1:3" x14ac:dyDescent="0.3">
      <c r="A240" s="2">
        <v>239</v>
      </c>
      <c r="B240" t="s">
        <v>238</v>
      </c>
      <c r="C240" t="str">
        <f>HYPERLINK("https://talan.bank.gov.ua/get-user-certificate/tzADCy6SIPCBVZnKwdG1","Завантажити сертифікат")</f>
        <v>Завантажити сертифікат</v>
      </c>
    </row>
    <row r="241" spans="1:3" x14ac:dyDescent="0.3">
      <c r="A241" s="2">
        <v>240</v>
      </c>
      <c r="B241" t="s">
        <v>239</v>
      </c>
      <c r="C241" t="str">
        <f>HYPERLINK("https://talan.bank.gov.ua/get-user-certificate/tzADCWnEiqlOnDIkSR-P","Завантажити сертифікат")</f>
        <v>Завантажити сертифікат</v>
      </c>
    </row>
    <row r="242" spans="1:3" x14ac:dyDescent="0.3">
      <c r="A242" s="2">
        <v>241</v>
      </c>
      <c r="B242" t="s">
        <v>240</v>
      </c>
      <c r="C242" t="str">
        <f>HYPERLINK("https://talan.bank.gov.ua/get-user-certificate/tzADCa0RPtbgJcehoZ2s","Завантажити сертифікат")</f>
        <v>Завантажити сертифікат</v>
      </c>
    </row>
    <row r="243" spans="1:3" x14ac:dyDescent="0.3">
      <c r="A243" s="2">
        <v>242</v>
      </c>
      <c r="B243" t="s">
        <v>241</v>
      </c>
      <c r="C243" t="str">
        <f>HYPERLINK("https://talan.bank.gov.ua/get-user-certificate/tzADCy54a-QESLoVF-23","Завантажити сертифікат")</f>
        <v>Завантажити сертифікат</v>
      </c>
    </row>
    <row r="244" spans="1:3" x14ac:dyDescent="0.3">
      <c r="A244" s="2">
        <v>243</v>
      </c>
      <c r="B244" t="s">
        <v>242</v>
      </c>
      <c r="C244" t="str">
        <f>HYPERLINK("https://talan.bank.gov.ua/get-user-certificate/tzADC9p-yUPX1K72q-Rk","Завантажити сертифікат")</f>
        <v>Завантажити сертифікат</v>
      </c>
    </row>
    <row r="245" spans="1:3" x14ac:dyDescent="0.3">
      <c r="A245" s="2">
        <v>244</v>
      </c>
      <c r="B245" t="s">
        <v>243</v>
      </c>
      <c r="C245" t="str">
        <f>HYPERLINK("https://talan.bank.gov.ua/get-user-certificate/tzADC_97J4nRaFX8IztB","Завантажити сертифікат")</f>
        <v>Завантажити сертифікат</v>
      </c>
    </row>
    <row r="246" spans="1:3" x14ac:dyDescent="0.3">
      <c r="A246" s="2">
        <v>245</v>
      </c>
      <c r="B246" t="s">
        <v>244</v>
      </c>
      <c r="C246" t="str">
        <f>HYPERLINK("https://talan.bank.gov.ua/get-user-certificate/tzADCzTNt9G7MdXo9NKL","Завантажити сертифікат")</f>
        <v>Завантажити сертифікат</v>
      </c>
    </row>
    <row r="247" spans="1:3" x14ac:dyDescent="0.3">
      <c r="A247" s="2">
        <v>246</v>
      </c>
      <c r="B247" t="s">
        <v>245</v>
      </c>
      <c r="C247" t="str">
        <f>HYPERLINK("https://talan.bank.gov.ua/get-user-certificate/tzADCuASQFCNjtqjz9G1","Завантажити сертифікат")</f>
        <v>Завантажити сертифікат</v>
      </c>
    </row>
    <row r="248" spans="1:3" x14ac:dyDescent="0.3">
      <c r="A248" s="2">
        <v>247</v>
      </c>
      <c r="B248" t="s">
        <v>246</v>
      </c>
      <c r="C248" t="str">
        <f>HYPERLINK("https://talan.bank.gov.ua/get-user-certificate/tzADC4VEKM5-kErv2gh-","Завантажити сертифікат")</f>
        <v>Завантажити сертифікат</v>
      </c>
    </row>
    <row r="249" spans="1:3" x14ac:dyDescent="0.3">
      <c r="A249" s="2">
        <v>248</v>
      </c>
      <c r="B249" t="s">
        <v>247</v>
      </c>
      <c r="C249" t="str">
        <f>HYPERLINK("https://talan.bank.gov.ua/get-user-certificate/tzADCo5R6WDo-H8bz-AK","Завантажити сертифікат")</f>
        <v>Завантажити сертифікат</v>
      </c>
    </row>
    <row r="250" spans="1:3" x14ac:dyDescent="0.3">
      <c r="A250" s="2">
        <v>249</v>
      </c>
      <c r="B250" t="s">
        <v>248</v>
      </c>
      <c r="C250" t="str">
        <f>HYPERLINK("https://talan.bank.gov.ua/get-user-certificate/tzADCFTGy4SND6qZwSSZ","Завантажити сертифікат")</f>
        <v>Завантажити сертифікат</v>
      </c>
    </row>
    <row r="251" spans="1:3" x14ac:dyDescent="0.3">
      <c r="A251" s="2">
        <v>250</v>
      </c>
      <c r="B251" t="s">
        <v>249</v>
      </c>
      <c r="C251" t="str">
        <f>HYPERLINK("https://talan.bank.gov.ua/get-user-certificate/tzADCslehaggg2ysMPSI","Завантажити сертифікат")</f>
        <v>Завантажити сертифікат</v>
      </c>
    </row>
    <row r="252" spans="1:3" x14ac:dyDescent="0.3">
      <c r="A252" s="2">
        <v>251</v>
      </c>
      <c r="B252" t="s">
        <v>250</v>
      </c>
      <c r="C252" t="str">
        <f>HYPERLINK("https://talan.bank.gov.ua/get-user-certificate/tzADCxhmmfgZtOoRZCaF","Завантажити сертифікат")</f>
        <v>Завантажити сертифікат</v>
      </c>
    </row>
    <row r="253" spans="1:3" x14ac:dyDescent="0.3">
      <c r="A253" s="2">
        <v>252</v>
      </c>
      <c r="B253" t="s">
        <v>251</v>
      </c>
      <c r="C253" t="str">
        <f>HYPERLINK("https://talan.bank.gov.ua/get-user-certificate/tzADCCtzIr_tje06JKvO","Завантажити сертифікат")</f>
        <v>Завантажити сертифікат</v>
      </c>
    </row>
    <row r="254" spans="1:3" x14ac:dyDescent="0.3">
      <c r="A254" s="2">
        <v>253</v>
      </c>
      <c r="B254" t="s">
        <v>252</v>
      </c>
      <c r="C254" t="str">
        <f>HYPERLINK("https://talan.bank.gov.ua/get-user-certificate/tzADC-_1nXhHeHeMSl2b","Завантажити сертифікат")</f>
        <v>Завантажити сертифікат</v>
      </c>
    </row>
    <row r="255" spans="1:3" x14ac:dyDescent="0.3">
      <c r="A255" s="2">
        <v>254</v>
      </c>
      <c r="B255" t="s">
        <v>253</v>
      </c>
      <c r="C255" t="str">
        <f>HYPERLINK("https://talan.bank.gov.ua/get-user-certificate/tzADCTzjrDAq9Vma7_UO","Завантажити сертифікат")</f>
        <v>Завантажити сертифікат</v>
      </c>
    </row>
    <row r="256" spans="1:3" x14ac:dyDescent="0.3">
      <c r="A256" s="2">
        <v>255</v>
      </c>
      <c r="B256" t="s">
        <v>254</v>
      </c>
      <c r="C256" t="str">
        <f>HYPERLINK("https://talan.bank.gov.ua/get-user-certificate/tzADC6STrn13-F8aYCyC","Завантажити сертифікат")</f>
        <v>Завантажити сертифікат</v>
      </c>
    </row>
    <row r="257" spans="1:3" x14ac:dyDescent="0.3">
      <c r="A257" s="2">
        <v>256</v>
      </c>
      <c r="B257" t="s">
        <v>255</v>
      </c>
      <c r="C257" t="str">
        <f>HYPERLINK("https://talan.bank.gov.ua/get-user-certificate/tzADCz0PitLljQ9Qg_PP","Завантажити сертифікат")</f>
        <v>Завантажити сертифікат</v>
      </c>
    </row>
    <row r="258" spans="1:3" x14ac:dyDescent="0.3">
      <c r="A258" s="2">
        <v>257</v>
      </c>
      <c r="B258" t="s">
        <v>256</v>
      </c>
      <c r="C258" t="str">
        <f>HYPERLINK("https://talan.bank.gov.ua/get-user-certificate/tzADCtC-dcrnR9QUSKQs","Завантажити сертифікат")</f>
        <v>Завантажити сертифікат</v>
      </c>
    </row>
    <row r="259" spans="1:3" x14ac:dyDescent="0.3">
      <c r="A259" s="2">
        <v>258</v>
      </c>
      <c r="B259" t="s">
        <v>257</v>
      </c>
      <c r="C259" t="str">
        <f>HYPERLINK("https://talan.bank.gov.ua/get-user-certificate/tzADCjttSMdSifrmtD_r","Завантажити сертифікат")</f>
        <v>Завантажити сертифікат</v>
      </c>
    </row>
    <row r="260" spans="1:3" x14ac:dyDescent="0.3">
      <c r="A260" s="2">
        <v>259</v>
      </c>
      <c r="B260" t="s">
        <v>258</v>
      </c>
      <c r="C260" t="str">
        <f>HYPERLINK("https://talan.bank.gov.ua/get-user-certificate/tzADClwZcTfCguWp0FM6","Завантажити сертифікат")</f>
        <v>Завантажити сертифікат</v>
      </c>
    </row>
    <row r="261" spans="1:3" x14ac:dyDescent="0.3">
      <c r="A261" s="2">
        <v>260</v>
      </c>
      <c r="B261" t="s">
        <v>259</v>
      </c>
      <c r="C261" t="str">
        <f>HYPERLINK("https://talan.bank.gov.ua/get-user-certificate/tzADC2Hd4hGhdnaGH7zd","Завантажити сертифікат")</f>
        <v>Завантажити сертифікат</v>
      </c>
    </row>
    <row r="262" spans="1:3" x14ac:dyDescent="0.3">
      <c r="A262" s="2">
        <v>261</v>
      </c>
      <c r="B262" t="s">
        <v>260</v>
      </c>
      <c r="C262" t="str">
        <f>HYPERLINK("https://talan.bank.gov.ua/get-user-certificate/tzADC0a7-JDqarCh_p0o","Завантажити сертифікат")</f>
        <v>Завантажити сертифікат</v>
      </c>
    </row>
    <row r="263" spans="1:3" x14ac:dyDescent="0.3">
      <c r="A263" s="2">
        <v>262</v>
      </c>
      <c r="B263" t="s">
        <v>261</v>
      </c>
      <c r="C263" t="str">
        <f>HYPERLINK("https://talan.bank.gov.ua/get-user-certificate/tzADCkbRo4P31SXfvCu1","Завантажити сертифікат")</f>
        <v>Завантажити сертифікат</v>
      </c>
    </row>
    <row r="264" spans="1:3" x14ac:dyDescent="0.3">
      <c r="A264" s="2">
        <v>263</v>
      </c>
      <c r="B264" t="s">
        <v>262</v>
      </c>
      <c r="C264" t="str">
        <f>HYPERLINK("https://talan.bank.gov.ua/get-user-certificate/tzADCqyMmJhWTreVL4wZ","Завантажити сертифікат")</f>
        <v>Завантажити сертифікат</v>
      </c>
    </row>
    <row r="265" spans="1:3" x14ac:dyDescent="0.3">
      <c r="A265" s="2">
        <v>264</v>
      </c>
      <c r="B265" t="s">
        <v>263</v>
      </c>
      <c r="C265" t="str">
        <f>HYPERLINK("https://talan.bank.gov.ua/get-user-certificate/tzADCnjiaZwanpjdyIYk","Завантажити сертифікат")</f>
        <v>Завантажити сертифікат</v>
      </c>
    </row>
    <row r="266" spans="1:3" x14ac:dyDescent="0.3">
      <c r="A266" s="2">
        <v>265</v>
      </c>
      <c r="B266" t="s">
        <v>264</v>
      </c>
      <c r="C266" t="str">
        <f>HYPERLINK("https://talan.bank.gov.ua/get-user-certificate/tzADCX6p8ke5PS8yYsDk","Завантажити сертифікат")</f>
        <v>Завантажити сертифікат</v>
      </c>
    </row>
    <row r="267" spans="1:3" x14ac:dyDescent="0.3">
      <c r="A267" s="2">
        <v>266</v>
      </c>
      <c r="B267" t="s">
        <v>265</v>
      </c>
      <c r="C267" t="str">
        <f>HYPERLINK("https://talan.bank.gov.ua/get-user-certificate/tzADCXVfEiH-7o0YCmuv","Завантажити сертифікат")</f>
        <v>Завантажити сертифікат</v>
      </c>
    </row>
    <row r="268" spans="1:3" x14ac:dyDescent="0.3">
      <c r="A268" s="2">
        <v>267</v>
      </c>
      <c r="B268" t="s">
        <v>266</v>
      </c>
      <c r="C268" t="str">
        <f>HYPERLINK("https://talan.bank.gov.ua/get-user-certificate/tzADCkHVUQ0UAy8JnOId","Завантажити сертифікат")</f>
        <v>Завантажити сертифікат</v>
      </c>
    </row>
    <row r="269" spans="1:3" x14ac:dyDescent="0.3">
      <c r="A269" s="2">
        <v>268</v>
      </c>
      <c r="B269" t="s">
        <v>267</v>
      </c>
      <c r="C269" t="str">
        <f>HYPERLINK("https://talan.bank.gov.ua/get-user-certificate/tzADC776btoeYwQtd6Q5","Завантажити сертифікат")</f>
        <v>Завантажити сертифікат</v>
      </c>
    </row>
    <row r="270" spans="1:3" x14ac:dyDescent="0.3">
      <c r="A270" s="2">
        <v>269</v>
      </c>
      <c r="B270" t="s">
        <v>201</v>
      </c>
      <c r="C270" t="str">
        <f>HYPERLINK("https://talan.bank.gov.ua/get-user-certificate/tzADCf77Q6f5QVSDfgHA","Завантажити сертифікат")</f>
        <v>Завантажити сертифікат</v>
      </c>
    </row>
    <row r="271" spans="1:3" x14ac:dyDescent="0.3">
      <c r="A271" s="2">
        <v>270</v>
      </c>
      <c r="B271" t="s">
        <v>268</v>
      </c>
      <c r="C271" t="str">
        <f>HYPERLINK("https://talan.bank.gov.ua/get-user-certificate/tzADCH9QNA2T-bTyd8Vy","Завантажити сертифікат")</f>
        <v>Завантажити сертифікат</v>
      </c>
    </row>
    <row r="272" spans="1:3" x14ac:dyDescent="0.3">
      <c r="A272" s="2">
        <v>271</v>
      </c>
      <c r="B272" t="s">
        <v>269</v>
      </c>
      <c r="C272" t="str">
        <f>HYPERLINK("https://talan.bank.gov.ua/get-user-certificate/tzADCA-kRAA-PEZ7MpS7","Завантажити сертифікат")</f>
        <v>Завантажити сертифікат</v>
      </c>
    </row>
    <row r="273" spans="1:3" x14ac:dyDescent="0.3">
      <c r="A273" s="2">
        <v>272</v>
      </c>
      <c r="B273" t="s">
        <v>270</v>
      </c>
      <c r="C273" t="str">
        <f>HYPERLINK("https://talan.bank.gov.ua/get-user-certificate/tzADCpnc0FJZyIbXfarG","Завантажити сертифікат")</f>
        <v>Завантажити сертифікат</v>
      </c>
    </row>
    <row r="274" spans="1:3" x14ac:dyDescent="0.3">
      <c r="A274" s="2">
        <v>273</v>
      </c>
      <c r="B274" t="s">
        <v>271</v>
      </c>
      <c r="C274" t="str">
        <f>HYPERLINK("https://talan.bank.gov.ua/get-user-certificate/tzADCKKavIsfpHRAa1cy","Завантажити сертифікат")</f>
        <v>Завантажити сертифікат</v>
      </c>
    </row>
    <row r="275" spans="1:3" x14ac:dyDescent="0.3">
      <c r="A275" s="2">
        <v>274</v>
      </c>
      <c r="B275" t="s">
        <v>272</v>
      </c>
      <c r="C275" t="str">
        <f>HYPERLINK("https://talan.bank.gov.ua/get-user-certificate/tzADC2YJ3ByillXFdIq3","Завантажити сертифікат")</f>
        <v>Завантажити сертифікат</v>
      </c>
    </row>
    <row r="276" spans="1:3" x14ac:dyDescent="0.3">
      <c r="A276" s="2">
        <v>275</v>
      </c>
      <c r="B276" t="s">
        <v>273</v>
      </c>
      <c r="C276" t="str">
        <f>HYPERLINK("https://talan.bank.gov.ua/get-user-certificate/tzADCEArN76FVaLKrebV","Завантажити сертифікат")</f>
        <v>Завантажити сертифікат</v>
      </c>
    </row>
    <row r="277" spans="1:3" x14ac:dyDescent="0.3">
      <c r="A277" s="2">
        <v>276</v>
      </c>
      <c r="B277" t="s">
        <v>274</v>
      </c>
      <c r="C277" t="str">
        <f>HYPERLINK("https://talan.bank.gov.ua/get-user-certificate/tzADCUonVS5HY9B0ugqm","Завантажити сертифікат")</f>
        <v>Завантажити сертифікат</v>
      </c>
    </row>
    <row r="278" spans="1:3" x14ac:dyDescent="0.3">
      <c r="A278" s="2">
        <v>277</v>
      </c>
      <c r="B278" t="s">
        <v>275</v>
      </c>
      <c r="C278" t="str">
        <f>HYPERLINK("https://talan.bank.gov.ua/get-user-certificate/tzADCPX1N-sbL5PN4eg6","Завантажити сертифікат")</f>
        <v>Завантажити сертифікат</v>
      </c>
    </row>
    <row r="279" spans="1:3" x14ac:dyDescent="0.3">
      <c r="A279" s="2">
        <v>278</v>
      </c>
      <c r="B279" t="s">
        <v>276</v>
      </c>
      <c r="C279" t="str">
        <f>HYPERLINK("https://talan.bank.gov.ua/get-user-certificate/tzADCd6xNRxJPnkY4jn-","Завантажити сертифікат")</f>
        <v>Завантажити сертифікат</v>
      </c>
    </row>
    <row r="280" spans="1:3" x14ac:dyDescent="0.3">
      <c r="A280" s="2">
        <v>279</v>
      </c>
      <c r="B280" t="s">
        <v>277</v>
      </c>
      <c r="C280" t="str">
        <f>HYPERLINK("https://talan.bank.gov.ua/get-user-certificate/tzADCK84CnLk2983dwaD","Завантажити сертифікат")</f>
        <v>Завантажити сертифікат</v>
      </c>
    </row>
    <row r="281" spans="1:3" x14ac:dyDescent="0.3">
      <c r="A281" s="2">
        <v>280</v>
      </c>
      <c r="B281" t="s">
        <v>278</v>
      </c>
      <c r="C281" t="str">
        <f>HYPERLINK("https://talan.bank.gov.ua/get-user-certificate/tzADC4WZFgOfKtPr3J24","Завантажити сертифікат")</f>
        <v>Завантажити сертифікат</v>
      </c>
    </row>
    <row r="282" spans="1:3" x14ac:dyDescent="0.3">
      <c r="A282" s="2">
        <v>281</v>
      </c>
      <c r="B282" t="s">
        <v>279</v>
      </c>
      <c r="C282" t="str">
        <f>HYPERLINK("https://talan.bank.gov.ua/get-user-certificate/tzADCOYn_XK70T97jxmZ","Завантажити сертифікат")</f>
        <v>Завантажити сертифікат</v>
      </c>
    </row>
    <row r="283" spans="1:3" x14ac:dyDescent="0.3">
      <c r="A283" s="2">
        <v>282</v>
      </c>
      <c r="B283" t="s">
        <v>280</v>
      </c>
      <c r="C283" t="str">
        <f>HYPERLINK("https://talan.bank.gov.ua/get-user-certificate/tzADCXSZGR_pwNJ1ywyL","Завантажити сертифікат")</f>
        <v>Завантажити сертифікат</v>
      </c>
    </row>
    <row r="284" spans="1:3" x14ac:dyDescent="0.3">
      <c r="A284" s="2">
        <v>283</v>
      </c>
      <c r="B284" t="s">
        <v>281</v>
      </c>
      <c r="C284" t="str">
        <f>HYPERLINK("https://talan.bank.gov.ua/get-user-certificate/tzADCHIsDAqUw77ALUF3","Завантажити сертифікат")</f>
        <v>Завантажити сертифікат</v>
      </c>
    </row>
    <row r="285" spans="1:3" x14ac:dyDescent="0.3">
      <c r="A285" s="2">
        <v>284</v>
      </c>
      <c r="B285" t="s">
        <v>282</v>
      </c>
      <c r="C285" t="str">
        <f>HYPERLINK("https://talan.bank.gov.ua/get-user-certificate/tzADCVZrJRaRGwu5gBOg","Завантажити сертифікат")</f>
        <v>Завантажити сертифікат</v>
      </c>
    </row>
    <row r="286" spans="1:3" x14ac:dyDescent="0.3">
      <c r="A286" s="2">
        <v>285</v>
      </c>
      <c r="B286" t="s">
        <v>283</v>
      </c>
      <c r="C286" t="str">
        <f>HYPERLINK("https://talan.bank.gov.ua/get-user-certificate/tzADCGv57yxSLNNVTwrg","Завантажити сертифікат")</f>
        <v>Завантажити сертифікат</v>
      </c>
    </row>
    <row r="287" spans="1:3" x14ac:dyDescent="0.3">
      <c r="A287" s="2">
        <v>286</v>
      </c>
      <c r="B287" t="s">
        <v>284</v>
      </c>
      <c r="C287" t="str">
        <f>HYPERLINK("https://talan.bank.gov.ua/get-user-certificate/tzADC83gv2E-Q4hCSDRB","Завантажити сертифікат")</f>
        <v>Завантажити сертифікат</v>
      </c>
    </row>
    <row r="288" spans="1:3" x14ac:dyDescent="0.3">
      <c r="A288" s="2">
        <v>287</v>
      </c>
      <c r="B288" t="s">
        <v>285</v>
      </c>
      <c r="C288" t="str">
        <f>HYPERLINK("https://talan.bank.gov.ua/get-user-certificate/tzADCpBlfi36IJbiUcBU","Завантажити сертифікат")</f>
        <v>Завантажити сертифікат</v>
      </c>
    </row>
    <row r="289" spans="1:3" x14ac:dyDescent="0.3">
      <c r="A289" s="2">
        <v>288</v>
      </c>
      <c r="B289" t="s">
        <v>286</v>
      </c>
      <c r="C289" t="str">
        <f>HYPERLINK("https://talan.bank.gov.ua/get-user-certificate/tzADCqlNjbyOy0KMGKCB","Завантажити сертифікат")</f>
        <v>Завантажити сертифікат</v>
      </c>
    </row>
    <row r="290" spans="1:3" x14ac:dyDescent="0.3">
      <c r="A290" s="2">
        <v>289</v>
      </c>
      <c r="B290" t="s">
        <v>287</v>
      </c>
      <c r="C290" t="str">
        <f>HYPERLINK("https://talan.bank.gov.ua/get-user-certificate/tzADCUcLT5Tju6hxTk9x","Завантажити сертифікат")</f>
        <v>Завантажити сертифікат</v>
      </c>
    </row>
    <row r="291" spans="1:3" x14ac:dyDescent="0.3">
      <c r="A291" s="2">
        <v>290</v>
      </c>
      <c r="B291" t="s">
        <v>288</v>
      </c>
      <c r="C291" t="str">
        <f>HYPERLINK("https://talan.bank.gov.ua/get-user-certificate/tzADCaeahoLjrqSSKxcd","Завантажити сертифікат")</f>
        <v>Завантажити сертифікат</v>
      </c>
    </row>
    <row r="292" spans="1:3" x14ac:dyDescent="0.3">
      <c r="A292" s="2">
        <v>291</v>
      </c>
      <c r="B292" t="s">
        <v>289</v>
      </c>
      <c r="C292" t="str">
        <f>HYPERLINK("https://talan.bank.gov.ua/get-user-certificate/tzADCZBw_k0J3KSMSjhN","Завантажити сертифікат")</f>
        <v>Завантажити сертифікат</v>
      </c>
    </row>
    <row r="293" spans="1:3" x14ac:dyDescent="0.3">
      <c r="A293" s="2">
        <v>292</v>
      </c>
      <c r="B293" t="s">
        <v>290</v>
      </c>
      <c r="C293" t="str">
        <f>HYPERLINK("https://talan.bank.gov.ua/get-user-certificate/tzADCExJ24xF6Fbmx-x8","Завантажити сертифікат")</f>
        <v>Завантажити сертифікат</v>
      </c>
    </row>
    <row r="294" spans="1:3" x14ac:dyDescent="0.3">
      <c r="A294" s="2">
        <v>293</v>
      </c>
      <c r="B294" t="s">
        <v>291</v>
      </c>
      <c r="C294" t="str">
        <f>HYPERLINK("https://talan.bank.gov.ua/get-user-certificate/tzADCOaCKoeCQ52DFem0","Завантажити сертифікат")</f>
        <v>Завантажити сертифікат</v>
      </c>
    </row>
    <row r="295" spans="1:3" x14ac:dyDescent="0.3">
      <c r="A295" s="2">
        <v>294</v>
      </c>
      <c r="B295" t="s">
        <v>292</v>
      </c>
      <c r="C295" t="str">
        <f>HYPERLINK("https://talan.bank.gov.ua/get-user-certificate/tzADCXcGcbe-qoTWb5Ab","Завантажити сертифікат")</f>
        <v>Завантажити сертифікат</v>
      </c>
    </row>
    <row r="296" spans="1:3" x14ac:dyDescent="0.3">
      <c r="A296" s="2">
        <v>295</v>
      </c>
      <c r="B296" t="s">
        <v>293</v>
      </c>
      <c r="C296" t="str">
        <f>HYPERLINK("https://talan.bank.gov.ua/get-user-certificate/tzADC4PZC9V1vpzukPL4","Завантажити сертифікат")</f>
        <v>Завантажити сертифікат</v>
      </c>
    </row>
    <row r="297" spans="1:3" x14ac:dyDescent="0.3">
      <c r="A297" s="2">
        <v>296</v>
      </c>
      <c r="B297" t="s">
        <v>294</v>
      </c>
      <c r="C297" t="str">
        <f>HYPERLINK("https://talan.bank.gov.ua/get-user-certificate/tzADCZ-QyhLjUhIN830s","Завантажити сертифікат")</f>
        <v>Завантажити сертифікат</v>
      </c>
    </row>
    <row r="298" spans="1:3" x14ac:dyDescent="0.3">
      <c r="A298" s="2">
        <v>297</v>
      </c>
      <c r="B298" t="s">
        <v>295</v>
      </c>
      <c r="C298" t="str">
        <f>HYPERLINK("https://talan.bank.gov.ua/get-user-certificate/tzADCChn5qRVoJgpx1rd","Завантажити сертифікат")</f>
        <v>Завантажити сертифікат</v>
      </c>
    </row>
    <row r="299" spans="1:3" x14ac:dyDescent="0.3">
      <c r="A299" s="2">
        <v>298</v>
      </c>
      <c r="B299" t="s">
        <v>296</v>
      </c>
      <c r="C299" t="str">
        <f>HYPERLINK("https://talan.bank.gov.ua/get-user-certificate/tzADCWRUEva_aJmvaeuk","Завантажити сертифікат")</f>
        <v>Завантажити сертифікат</v>
      </c>
    </row>
    <row r="300" spans="1:3" x14ac:dyDescent="0.3">
      <c r="A300" s="2">
        <v>299</v>
      </c>
      <c r="B300" t="s">
        <v>297</v>
      </c>
      <c r="C300" t="str">
        <f>HYPERLINK("https://talan.bank.gov.ua/get-user-certificate/tzADChMogSuKn0gFGre_","Завантажити сертифікат")</f>
        <v>Завантажити сертифікат</v>
      </c>
    </row>
    <row r="301" spans="1:3" x14ac:dyDescent="0.3">
      <c r="A301" s="2">
        <v>300</v>
      </c>
      <c r="B301" t="s">
        <v>298</v>
      </c>
      <c r="C301" t="str">
        <f>HYPERLINK("https://talan.bank.gov.ua/get-user-certificate/tzADC1Ri8bGviHaXWkcx","Завантажити сертифікат")</f>
        <v>Завантажити сертифікат</v>
      </c>
    </row>
    <row r="302" spans="1:3" x14ac:dyDescent="0.3">
      <c r="A302" s="2">
        <v>301</v>
      </c>
      <c r="B302" t="s">
        <v>299</v>
      </c>
      <c r="C302" t="str">
        <f>HYPERLINK("https://talan.bank.gov.ua/get-user-certificate/tzADCK_dhtkUtRD5ewLm","Завантажити сертифікат")</f>
        <v>Завантажити сертифікат</v>
      </c>
    </row>
    <row r="303" spans="1:3" x14ac:dyDescent="0.3">
      <c r="A303" s="2">
        <v>302</v>
      </c>
      <c r="B303" t="s">
        <v>300</v>
      </c>
      <c r="C303" t="str">
        <f>HYPERLINK("https://talan.bank.gov.ua/get-user-certificate/tzADCZ28mrki_WRBXcqY","Завантажити сертифікат")</f>
        <v>Завантажити сертифікат</v>
      </c>
    </row>
    <row r="304" spans="1:3" x14ac:dyDescent="0.3">
      <c r="A304" s="2">
        <v>303</v>
      </c>
      <c r="B304" t="s">
        <v>301</v>
      </c>
      <c r="C304" t="str">
        <f>HYPERLINK("https://talan.bank.gov.ua/get-user-certificate/tzADCxqCWpUt1jt63RLW","Завантажити сертифікат")</f>
        <v>Завантажити сертифікат</v>
      </c>
    </row>
    <row r="305" spans="1:3" x14ac:dyDescent="0.3">
      <c r="A305" s="2">
        <v>304</v>
      </c>
      <c r="B305" t="s">
        <v>302</v>
      </c>
      <c r="C305" t="str">
        <f>HYPERLINK("https://talan.bank.gov.ua/get-user-certificate/tzADCVc7__c_eB0T_KN_","Завантажити сертифікат")</f>
        <v>Завантажити сертифікат</v>
      </c>
    </row>
    <row r="306" spans="1:3" x14ac:dyDescent="0.3">
      <c r="A306" s="2">
        <v>305</v>
      </c>
      <c r="B306" t="s">
        <v>303</v>
      </c>
      <c r="C306" t="str">
        <f>HYPERLINK("https://talan.bank.gov.ua/get-user-certificate/tzADC8NH96TDCMDgHRLa","Завантажити сертифікат")</f>
        <v>Завантажити сертифікат</v>
      </c>
    </row>
    <row r="307" spans="1:3" x14ac:dyDescent="0.3">
      <c r="A307" s="2">
        <v>306</v>
      </c>
      <c r="B307" t="s">
        <v>304</v>
      </c>
      <c r="C307" t="str">
        <f>HYPERLINK("https://talan.bank.gov.ua/get-user-certificate/tzADCTXdbCQMlwUj5MHH","Завантажити сертифікат")</f>
        <v>Завантажити сертифікат</v>
      </c>
    </row>
    <row r="308" spans="1:3" x14ac:dyDescent="0.3">
      <c r="A308" s="2">
        <v>307</v>
      </c>
      <c r="B308" t="s">
        <v>305</v>
      </c>
      <c r="C308" t="str">
        <f>HYPERLINK("https://talan.bank.gov.ua/get-user-certificate/tzADCwQxmsRquIOt6RV3","Завантажити сертифікат")</f>
        <v>Завантажити сертифікат</v>
      </c>
    </row>
    <row r="309" spans="1:3" x14ac:dyDescent="0.3">
      <c r="A309" s="2">
        <v>308</v>
      </c>
      <c r="B309" t="s">
        <v>306</v>
      </c>
      <c r="C309" t="str">
        <f>HYPERLINK("https://talan.bank.gov.ua/get-user-certificate/tzADC1YOQACJpMpW4GVz","Завантажити сертифікат")</f>
        <v>Завантажити сертифікат</v>
      </c>
    </row>
    <row r="310" spans="1:3" x14ac:dyDescent="0.3">
      <c r="A310" s="2">
        <v>309</v>
      </c>
      <c r="B310" t="s">
        <v>307</v>
      </c>
      <c r="C310" t="str">
        <f>HYPERLINK("https://talan.bank.gov.ua/get-user-certificate/tzADCc9rCgrRv1YKRtvr","Завантажити сертифікат")</f>
        <v>Завантажити сертифікат</v>
      </c>
    </row>
    <row r="311" spans="1:3" x14ac:dyDescent="0.3">
      <c r="A311" s="2">
        <v>310</v>
      </c>
      <c r="B311" t="s">
        <v>308</v>
      </c>
      <c r="C311" t="str">
        <f>HYPERLINK("https://talan.bank.gov.ua/get-user-certificate/tzADCIfm_SXJ8Yy1RYni","Завантажити сертифікат")</f>
        <v>Завантажити сертифікат</v>
      </c>
    </row>
    <row r="312" spans="1:3" x14ac:dyDescent="0.3">
      <c r="A312" s="2">
        <v>311</v>
      </c>
      <c r="B312" t="s">
        <v>309</v>
      </c>
      <c r="C312" t="str">
        <f>HYPERLINK("https://talan.bank.gov.ua/get-user-certificate/tzADCoiKEF3hGUTaGyq7","Завантажити сертифікат")</f>
        <v>Завантажити сертифікат</v>
      </c>
    </row>
    <row r="313" spans="1:3" x14ac:dyDescent="0.3">
      <c r="A313" s="2">
        <v>312</v>
      </c>
      <c r="B313" t="s">
        <v>310</v>
      </c>
      <c r="C313" t="str">
        <f>HYPERLINK("https://talan.bank.gov.ua/get-user-certificate/tzADCqu8Sm-k8nF70VdN","Завантажити сертифікат")</f>
        <v>Завантажити сертифікат</v>
      </c>
    </row>
    <row r="314" spans="1:3" x14ac:dyDescent="0.3">
      <c r="A314" s="2">
        <v>313</v>
      </c>
      <c r="B314" t="s">
        <v>311</v>
      </c>
      <c r="C314" t="str">
        <f>HYPERLINK("https://talan.bank.gov.ua/get-user-certificate/tzADCc_RKXNxw0Y1hgUq","Завантажити сертифікат")</f>
        <v>Завантажити сертифікат</v>
      </c>
    </row>
    <row r="315" spans="1:3" x14ac:dyDescent="0.3">
      <c r="A315" s="2">
        <v>314</v>
      </c>
      <c r="B315" t="s">
        <v>270</v>
      </c>
      <c r="C315" t="str">
        <f>HYPERLINK("https://talan.bank.gov.ua/get-user-certificate/tzADC7YVn11wC93WKdKO","Завантажити сертифікат")</f>
        <v>Завантажити сертифікат</v>
      </c>
    </row>
    <row r="316" spans="1:3" x14ac:dyDescent="0.3">
      <c r="A316" s="2">
        <v>315</v>
      </c>
      <c r="B316" t="s">
        <v>312</v>
      </c>
      <c r="C316" t="str">
        <f>HYPERLINK("https://talan.bank.gov.ua/get-user-certificate/tzADCkN7sydbWsrN0fN2","Завантажити сертифікат")</f>
        <v>Завантажити сертифікат</v>
      </c>
    </row>
    <row r="317" spans="1:3" x14ac:dyDescent="0.3">
      <c r="A317" s="2">
        <v>316</v>
      </c>
      <c r="B317" t="s">
        <v>313</v>
      </c>
      <c r="C317" t="str">
        <f>HYPERLINK("https://talan.bank.gov.ua/get-user-certificate/tzADCorSpi0z03ieq7-v","Завантажити сертифікат")</f>
        <v>Завантажити сертифікат</v>
      </c>
    </row>
    <row r="318" spans="1:3" x14ac:dyDescent="0.3">
      <c r="A318" s="2">
        <v>317</v>
      </c>
      <c r="B318" t="s">
        <v>314</v>
      </c>
      <c r="C318" t="str">
        <f>HYPERLINK("https://talan.bank.gov.ua/get-user-certificate/tzADCXx_b2SM6pLVN4Ku","Завантажити сертифікат")</f>
        <v>Завантажити сертифікат</v>
      </c>
    </row>
    <row r="319" spans="1:3" x14ac:dyDescent="0.3">
      <c r="A319" s="2">
        <v>318</v>
      </c>
      <c r="B319" t="s">
        <v>315</v>
      </c>
      <c r="C319" t="str">
        <f>HYPERLINK("https://talan.bank.gov.ua/get-user-certificate/tzADC-nf_Du6tTDLgnia","Завантажити сертифікат")</f>
        <v>Завантажити сертифікат</v>
      </c>
    </row>
    <row r="320" spans="1:3" x14ac:dyDescent="0.3">
      <c r="A320" s="2">
        <v>319</v>
      </c>
      <c r="B320" t="s">
        <v>316</v>
      </c>
      <c r="C320" t="str">
        <f>HYPERLINK("https://talan.bank.gov.ua/get-user-certificate/tzADCtEPXfNWt4UnB4yu","Завантажити сертифікат")</f>
        <v>Завантажити сертифікат</v>
      </c>
    </row>
    <row r="321" spans="1:3" x14ac:dyDescent="0.3">
      <c r="A321" s="2">
        <v>320</v>
      </c>
      <c r="B321" t="s">
        <v>317</v>
      </c>
      <c r="C321" t="str">
        <f>HYPERLINK("https://talan.bank.gov.ua/get-user-certificate/tzADCYGIS3AklzYbOARx","Завантажити сертифікат")</f>
        <v>Завантажити сертифікат</v>
      </c>
    </row>
    <row r="322" spans="1:3" x14ac:dyDescent="0.3">
      <c r="A322" s="2">
        <v>321</v>
      </c>
      <c r="B322" t="s">
        <v>318</v>
      </c>
      <c r="C322" t="str">
        <f>HYPERLINK("https://talan.bank.gov.ua/get-user-certificate/tzADCzRhu0Mv8vLMzhuF","Завантажити сертифікат")</f>
        <v>Завантажити сертифікат</v>
      </c>
    </row>
    <row r="323" spans="1:3" x14ac:dyDescent="0.3">
      <c r="A323" s="2">
        <v>322</v>
      </c>
      <c r="B323" t="s">
        <v>319</v>
      </c>
      <c r="C323" t="str">
        <f>HYPERLINK("https://talan.bank.gov.ua/get-user-certificate/tzADCCV3IlefO9-Bl5pQ","Завантажити сертифікат")</f>
        <v>Завантажити сертифікат</v>
      </c>
    </row>
    <row r="324" spans="1:3" x14ac:dyDescent="0.3">
      <c r="A324" s="2">
        <v>323</v>
      </c>
      <c r="B324" t="s">
        <v>320</v>
      </c>
      <c r="C324" t="str">
        <f>HYPERLINK("https://talan.bank.gov.ua/get-user-certificate/tzADC0anlMIvfoSoVWev","Завантажити сертифікат")</f>
        <v>Завантажити сертифікат</v>
      </c>
    </row>
    <row r="325" spans="1:3" x14ac:dyDescent="0.3">
      <c r="A325" s="2">
        <v>324</v>
      </c>
      <c r="B325" t="s">
        <v>321</v>
      </c>
      <c r="C325" t="str">
        <f>HYPERLINK("https://talan.bank.gov.ua/get-user-certificate/tzADCSgMpGF7kQqwQttF","Завантажити сертифікат")</f>
        <v>Завантажити сертифікат</v>
      </c>
    </row>
    <row r="326" spans="1:3" x14ac:dyDescent="0.3">
      <c r="A326" s="2">
        <v>325</v>
      </c>
      <c r="B326" t="s">
        <v>322</v>
      </c>
      <c r="C326" t="str">
        <f>HYPERLINK("https://talan.bank.gov.ua/get-user-certificate/tzADCQdhQx7hjDHNpbyC","Завантажити сертифікат")</f>
        <v>Завантажити сертифікат</v>
      </c>
    </row>
    <row r="327" spans="1:3" x14ac:dyDescent="0.3">
      <c r="A327" s="2">
        <v>326</v>
      </c>
      <c r="B327" t="s">
        <v>323</v>
      </c>
      <c r="C327" t="str">
        <f>HYPERLINK("https://talan.bank.gov.ua/get-user-certificate/tzADCBTiltdizMv81H0P","Завантажити сертифікат")</f>
        <v>Завантажити сертифікат</v>
      </c>
    </row>
    <row r="328" spans="1:3" x14ac:dyDescent="0.3">
      <c r="A328" s="2">
        <v>327</v>
      </c>
      <c r="B328" t="s">
        <v>324</v>
      </c>
      <c r="C328" t="str">
        <f>HYPERLINK("https://talan.bank.gov.ua/get-user-certificate/tzADCzQrDUnZ6-QNg8S6","Завантажити сертифікат")</f>
        <v>Завантажити сертифікат</v>
      </c>
    </row>
    <row r="329" spans="1:3" x14ac:dyDescent="0.3">
      <c r="A329" s="2">
        <v>328</v>
      </c>
      <c r="B329" t="s">
        <v>289</v>
      </c>
      <c r="C329" t="str">
        <f>HYPERLINK("https://talan.bank.gov.ua/get-user-certificate/tzADCt0xRsbi7_ITjJpt","Завантажити сертифікат")</f>
        <v>Завантажити сертифікат</v>
      </c>
    </row>
    <row r="330" spans="1:3" x14ac:dyDescent="0.3">
      <c r="A330" s="2">
        <v>329</v>
      </c>
      <c r="B330" t="s">
        <v>325</v>
      </c>
      <c r="C330" t="str">
        <f>HYPERLINK("https://talan.bank.gov.ua/get-user-certificate/tzADCO6V-kt_wAAmFAsP","Завантажити сертифікат")</f>
        <v>Завантажити сертифікат</v>
      </c>
    </row>
    <row r="331" spans="1:3" x14ac:dyDescent="0.3">
      <c r="A331" s="2">
        <v>330</v>
      </c>
      <c r="B331" t="s">
        <v>326</v>
      </c>
      <c r="C331" t="str">
        <f>HYPERLINK("https://talan.bank.gov.ua/get-user-certificate/tzADCnYVubTRLuUalTZY","Завантажити сертифікат")</f>
        <v>Завантажити сертифікат</v>
      </c>
    </row>
    <row r="332" spans="1:3" x14ac:dyDescent="0.3">
      <c r="A332" s="2">
        <v>331</v>
      </c>
      <c r="B332" t="s">
        <v>327</v>
      </c>
      <c r="C332" t="str">
        <f>HYPERLINK("https://talan.bank.gov.ua/get-user-certificate/tzADCPhnhYMeJU9HTdzH","Завантажити сертифікат")</f>
        <v>Завантажити сертифікат</v>
      </c>
    </row>
    <row r="333" spans="1:3" x14ac:dyDescent="0.3">
      <c r="A333" s="2">
        <v>332</v>
      </c>
      <c r="B333" t="s">
        <v>328</v>
      </c>
      <c r="C333" t="str">
        <f>HYPERLINK("https://talan.bank.gov.ua/get-user-certificate/tzADCoE0KVKzPKOVlC6b","Завантажити сертифікат")</f>
        <v>Завантажити сертифікат</v>
      </c>
    </row>
    <row r="334" spans="1:3" x14ac:dyDescent="0.3">
      <c r="A334" s="2">
        <v>333</v>
      </c>
      <c r="B334" t="s">
        <v>329</v>
      </c>
      <c r="C334" t="str">
        <f>HYPERLINK("https://talan.bank.gov.ua/get-user-certificate/tzADCgJxwU7sxAr0UXap","Завантажити сертифікат")</f>
        <v>Завантажити сертифікат</v>
      </c>
    </row>
    <row r="335" spans="1:3" x14ac:dyDescent="0.3">
      <c r="A335" s="2">
        <v>334</v>
      </c>
      <c r="B335" t="s">
        <v>330</v>
      </c>
      <c r="C335" t="str">
        <f>HYPERLINK("https://talan.bank.gov.ua/get-user-certificate/tzADCv5U6wjl4YLNPWoV","Завантажити сертифікат")</f>
        <v>Завантажити сертифікат</v>
      </c>
    </row>
    <row r="336" spans="1:3" x14ac:dyDescent="0.3">
      <c r="A336" s="2">
        <v>335</v>
      </c>
      <c r="B336" t="s">
        <v>331</v>
      </c>
      <c r="C336" t="str">
        <f>HYPERLINK("https://talan.bank.gov.ua/get-user-certificate/tzADCyKD3paw6DC3sGN2","Завантажити сертифікат")</f>
        <v>Завантажити сертифікат</v>
      </c>
    </row>
    <row r="337" spans="1:3" x14ac:dyDescent="0.3">
      <c r="A337" s="2">
        <v>336</v>
      </c>
      <c r="B337" t="s">
        <v>332</v>
      </c>
      <c r="C337" t="str">
        <f>HYPERLINK("https://talan.bank.gov.ua/get-user-certificate/tzADCOXMjwd_icH04HkW","Завантажити сертифікат")</f>
        <v>Завантажити сертифікат</v>
      </c>
    </row>
    <row r="338" spans="1:3" x14ac:dyDescent="0.3">
      <c r="A338" s="2">
        <v>337</v>
      </c>
      <c r="B338" t="s">
        <v>333</v>
      </c>
      <c r="C338" t="str">
        <f>HYPERLINK("https://talan.bank.gov.ua/get-user-certificate/tzADC8R7XYKEQLIWzTbx","Завантажити сертифікат")</f>
        <v>Завантажити сертифікат</v>
      </c>
    </row>
    <row r="339" spans="1:3" x14ac:dyDescent="0.3">
      <c r="A339" s="2">
        <v>338</v>
      </c>
      <c r="B339" t="s">
        <v>334</v>
      </c>
      <c r="C339" t="str">
        <f>HYPERLINK("https://talan.bank.gov.ua/get-user-certificate/tzADCdeyPOaLOAqaq2Sq","Завантажити сертифікат")</f>
        <v>Завантажити сертифікат</v>
      </c>
    </row>
    <row r="340" spans="1:3" x14ac:dyDescent="0.3">
      <c r="A340" s="2">
        <v>339</v>
      </c>
      <c r="B340" t="s">
        <v>335</v>
      </c>
      <c r="C340" t="str">
        <f>HYPERLINK("https://talan.bank.gov.ua/get-user-certificate/tzADCoL7lBN0y4wVCIFj","Завантажити сертифікат")</f>
        <v>Завантажити сертифікат</v>
      </c>
    </row>
    <row r="341" spans="1:3" x14ac:dyDescent="0.3">
      <c r="A341" s="2">
        <v>340</v>
      </c>
      <c r="B341" t="s">
        <v>336</v>
      </c>
      <c r="C341" t="str">
        <f>HYPERLINK("https://talan.bank.gov.ua/get-user-certificate/tzADCvwEw77L4hEQs9C1","Завантажити сертифікат")</f>
        <v>Завантажити сертифікат</v>
      </c>
    </row>
    <row r="342" spans="1:3" x14ac:dyDescent="0.3">
      <c r="A342" s="2">
        <v>341</v>
      </c>
      <c r="B342" t="s">
        <v>337</v>
      </c>
      <c r="C342" t="str">
        <f>HYPERLINK("https://talan.bank.gov.ua/get-user-certificate/tzADCXmAPRVOLo_i9m0u","Завантажити сертифікат")</f>
        <v>Завантажити сертифікат</v>
      </c>
    </row>
    <row r="343" spans="1:3" x14ac:dyDescent="0.3">
      <c r="A343" s="2">
        <v>342</v>
      </c>
      <c r="B343" t="s">
        <v>338</v>
      </c>
      <c r="C343" t="str">
        <f>HYPERLINK("https://talan.bank.gov.ua/get-user-certificate/tzADCm3IkbsUVObd2TYM","Завантажити сертифікат")</f>
        <v>Завантажити сертифікат</v>
      </c>
    </row>
    <row r="344" spans="1:3" x14ac:dyDescent="0.3">
      <c r="A344" s="2">
        <v>343</v>
      </c>
      <c r="B344" t="s">
        <v>339</v>
      </c>
      <c r="C344" t="str">
        <f>HYPERLINK("https://talan.bank.gov.ua/get-user-certificate/tzADCqCaElKIhUbja5sx","Завантажити сертифікат")</f>
        <v>Завантажити сертифікат</v>
      </c>
    </row>
    <row r="345" spans="1:3" x14ac:dyDescent="0.3">
      <c r="A345" s="2">
        <v>344</v>
      </c>
      <c r="B345" t="s">
        <v>340</v>
      </c>
      <c r="C345" t="str">
        <f>HYPERLINK("https://talan.bank.gov.ua/get-user-certificate/tzADCb52IAND-AQBOxl8","Завантажити сертифікат")</f>
        <v>Завантажити сертифікат</v>
      </c>
    </row>
    <row r="346" spans="1:3" x14ac:dyDescent="0.3">
      <c r="A346" s="2">
        <v>345</v>
      </c>
      <c r="B346" t="s">
        <v>341</v>
      </c>
      <c r="C346" t="str">
        <f>HYPERLINK("https://talan.bank.gov.ua/get-user-certificate/tzADCf4_twi6oFZL69A5","Завантажити сертифікат")</f>
        <v>Завантажити сертифікат</v>
      </c>
    </row>
    <row r="347" spans="1:3" x14ac:dyDescent="0.3">
      <c r="A347" s="2">
        <v>346</v>
      </c>
      <c r="B347" t="s">
        <v>342</v>
      </c>
      <c r="C347" t="str">
        <f>HYPERLINK("https://talan.bank.gov.ua/get-user-certificate/tzADCxPIzbejpmDsQ6jA","Завантажити сертифікат")</f>
        <v>Завантажити сертифікат</v>
      </c>
    </row>
    <row r="348" spans="1:3" x14ac:dyDescent="0.3">
      <c r="A348" s="2">
        <v>347</v>
      </c>
      <c r="B348" t="s">
        <v>343</v>
      </c>
      <c r="C348" t="str">
        <f>HYPERLINK("https://talan.bank.gov.ua/get-user-certificate/tzADC2lKYWg9WWxuLOt8","Завантажити сертифікат")</f>
        <v>Завантажити сертифікат</v>
      </c>
    </row>
    <row r="349" spans="1:3" x14ac:dyDescent="0.3">
      <c r="A349" s="2">
        <v>348</v>
      </c>
      <c r="B349" t="s">
        <v>344</v>
      </c>
      <c r="C349" t="str">
        <f>HYPERLINK("https://talan.bank.gov.ua/get-user-certificate/tzADCKBdG3zYD4A0UL2b","Завантажити сертифікат")</f>
        <v>Завантажити сертифікат</v>
      </c>
    </row>
    <row r="350" spans="1:3" x14ac:dyDescent="0.3">
      <c r="A350" s="2">
        <v>349</v>
      </c>
      <c r="B350" t="s">
        <v>345</v>
      </c>
      <c r="C350" t="str">
        <f>HYPERLINK("https://talan.bank.gov.ua/get-user-certificate/tzADCeq71q-RHZT4OYH6","Завантажити сертифікат")</f>
        <v>Завантажити сертифікат</v>
      </c>
    </row>
    <row r="351" spans="1:3" x14ac:dyDescent="0.3">
      <c r="A351" s="2">
        <v>350</v>
      </c>
      <c r="B351" t="s">
        <v>346</v>
      </c>
      <c r="C351" t="str">
        <f>HYPERLINK("https://talan.bank.gov.ua/get-user-certificate/tzADCWHfXOdUePdXa7OU","Завантажити сертифікат")</f>
        <v>Завантажити сертифікат</v>
      </c>
    </row>
    <row r="352" spans="1:3" x14ac:dyDescent="0.3">
      <c r="A352" s="2">
        <v>351</v>
      </c>
      <c r="B352" t="s">
        <v>347</v>
      </c>
      <c r="C352" t="str">
        <f>HYPERLINK("https://talan.bank.gov.ua/get-user-certificate/tzADCq5f4M7DYcej8KMX","Завантажити сертифікат")</f>
        <v>Завантажити сертифікат</v>
      </c>
    </row>
    <row r="353" spans="1:3" x14ac:dyDescent="0.3">
      <c r="A353" s="2">
        <v>352</v>
      </c>
      <c r="B353" t="s">
        <v>348</v>
      </c>
      <c r="C353" t="str">
        <f>HYPERLINK("https://talan.bank.gov.ua/get-user-certificate/tzADCnrI63rhrmg8oWbQ","Завантажити сертифікат")</f>
        <v>Завантажити сертифікат</v>
      </c>
    </row>
    <row r="354" spans="1:3" x14ac:dyDescent="0.3">
      <c r="A354" s="2">
        <v>353</v>
      </c>
      <c r="B354" t="s">
        <v>349</v>
      </c>
      <c r="C354" t="str">
        <f>HYPERLINK("https://talan.bank.gov.ua/get-user-certificate/tzADCIBwfI8PFpfkpusc","Завантажити сертифікат")</f>
        <v>Завантажити сертифікат</v>
      </c>
    </row>
    <row r="355" spans="1:3" x14ac:dyDescent="0.3">
      <c r="A355" s="2">
        <v>354</v>
      </c>
      <c r="B355" t="s">
        <v>350</v>
      </c>
      <c r="C355" t="str">
        <f>HYPERLINK("https://talan.bank.gov.ua/get-user-certificate/tzADC5iuIlsSNDaSrFbi","Завантажити сертифікат")</f>
        <v>Завантажити сертифікат</v>
      </c>
    </row>
    <row r="356" spans="1:3" x14ac:dyDescent="0.3">
      <c r="A356" s="2">
        <v>355</v>
      </c>
      <c r="B356" t="s">
        <v>351</v>
      </c>
      <c r="C356" t="str">
        <f>HYPERLINK("https://talan.bank.gov.ua/get-user-certificate/tzADC1l-v0PAkhx-3g9Q","Завантажити сертифікат")</f>
        <v>Завантажити сертифікат</v>
      </c>
    </row>
    <row r="357" spans="1:3" x14ac:dyDescent="0.3">
      <c r="A357" s="2">
        <v>356</v>
      </c>
      <c r="B357" t="s">
        <v>352</v>
      </c>
      <c r="C357" t="str">
        <f>HYPERLINK("https://talan.bank.gov.ua/get-user-certificate/tzADCqRWBwZ4ZMr4PQF-","Завантажити сертифікат")</f>
        <v>Завантажити сертифікат</v>
      </c>
    </row>
    <row r="358" spans="1:3" x14ac:dyDescent="0.3">
      <c r="A358" s="2">
        <v>357</v>
      </c>
      <c r="B358" t="s">
        <v>353</v>
      </c>
      <c r="C358" t="str">
        <f>HYPERLINK("https://talan.bank.gov.ua/get-user-certificate/tzADCdvfO5vj8HF3YC_m","Завантажити сертифікат")</f>
        <v>Завантажити сертифікат</v>
      </c>
    </row>
    <row r="359" spans="1:3" x14ac:dyDescent="0.3">
      <c r="A359" s="2">
        <v>358</v>
      </c>
      <c r="B359" t="s">
        <v>354</v>
      </c>
      <c r="C359" t="str">
        <f>HYPERLINK("https://talan.bank.gov.ua/get-user-certificate/tzADCTlfii09lQUdVnkb","Завантажити сертифікат")</f>
        <v>Завантажити сертифікат</v>
      </c>
    </row>
    <row r="360" spans="1:3" x14ac:dyDescent="0.3">
      <c r="A360" s="2">
        <v>359</v>
      </c>
      <c r="B360" t="s">
        <v>355</v>
      </c>
      <c r="C360" t="str">
        <f>HYPERLINK("https://talan.bank.gov.ua/get-user-certificate/tzADCRZ0sxtGOFRUir2S","Завантажити сертифікат")</f>
        <v>Завантажити сертифікат</v>
      </c>
    </row>
    <row r="361" spans="1:3" x14ac:dyDescent="0.3">
      <c r="A361" s="2">
        <v>360</v>
      </c>
      <c r="B361" t="s">
        <v>356</v>
      </c>
      <c r="C361" t="str">
        <f>HYPERLINK("https://talan.bank.gov.ua/get-user-certificate/tzADCDgNN_6lLgVimq6d","Завантажити сертифікат")</f>
        <v>Завантажити сертифікат</v>
      </c>
    </row>
    <row r="362" spans="1:3" x14ac:dyDescent="0.3">
      <c r="A362" s="2">
        <v>361</v>
      </c>
      <c r="B362" t="s">
        <v>357</v>
      </c>
      <c r="C362" t="str">
        <f>HYPERLINK("https://talan.bank.gov.ua/get-user-certificate/tzADCoiH-vPpKpj_GhK1","Завантажити сертифікат")</f>
        <v>Завантажити сертифікат</v>
      </c>
    </row>
    <row r="363" spans="1:3" x14ac:dyDescent="0.3">
      <c r="A363" s="2">
        <v>362</v>
      </c>
      <c r="B363" t="s">
        <v>358</v>
      </c>
      <c r="C363" t="str">
        <f>HYPERLINK("https://talan.bank.gov.ua/get-user-certificate/tzADCcOKO3787bGZEYjW","Завантажити сертифікат")</f>
        <v>Завантажити сертифікат</v>
      </c>
    </row>
    <row r="364" spans="1:3" x14ac:dyDescent="0.3">
      <c r="A364" s="2">
        <v>363</v>
      </c>
      <c r="B364" t="s">
        <v>359</v>
      </c>
      <c r="C364" t="str">
        <f>HYPERLINK("https://talan.bank.gov.ua/get-user-certificate/tzADCNZf4XhWjItNhiNL","Завантажити сертифікат")</f>
        <v>Завантажити сертифікат</v>
      </c>
    </row>
    <row r="365" spans="1:3" x14ac:dyDescent="0.3">
      <c r="A365" s="2">
        <v>364</v>
      </c>
      <c r="B365" t="s">
        <v>360</v>
      </c>
      <c r="C365" t="str">
        <f>HYPERLINK("https://talan.bank.gov.ua/get-user-certificate/tzADCx5_L3bUbR09jKNk","Завантажити сертифікат")</f>
        <v>Завантажити сертифікат</v>
      </c>
    </row>
    <row r="366" spans="1:3" x14ac:dyDescent="0.3">
      <c r="A366" s="2">
        <v>365</v>
      </c>
      <c r="B366" t="s">
        <v>361</v>
      </c>
      <c r="C366" t="str">
        <f>HYPERLINK("https://talan.bank.gov.ua/get-user-certificate/tzADCBPNZQHDLZStB6J-","Завантажити сертифікат")</f>
        <v>Завантажити сертифікат</v>
      </c>
    </row>
    <row r="367" spans="1:3" x14ac:dyDescent="0.3">
      <c r="A367" s="2">
        <v>366</v>
      </c>
      <c r="B367" t="s">
        <v>362</v>
      </c>
      <c r="C367" t="str">
        <f>HYPERLINK("https://talan.bank.gov.ua/get-user-certificate/tzADCb28jEhUQnMvlw4o","Завантажити сертифікат")</f>
        <v>Завантажити сертифікат</v>
      </c>
    </row>
    <row r="368" spans="1:3" x14ac:dyDescent="0.3">
      <c r="A368" s="2">
        <v>367</v>
      </c>
      <c r="B368" t="s">
        <v>363</v>
      </c>
      <c r="C368" t="str">
        <f>HYPERLINK("https://talan.bank.gov.ua/get-user-certificate/tzADCzHnRsibgkSabBI_","Завантажити сертифікат")</f>
        <v>Завантажити сертифікат</v>
      </c>
    </row>
    <row r="369" spans="1:3" x14ac:dyDescent="0.3">
      <c r="A369" s="2">
        <v>368</v>
      </c>
      <c r="B369" t="s">
        <v>364</v>
      </c>
      <c r="C369" t="str">
        <f>HYPERLINK("https://talan.bank.gov.ua/get-user-certificate/tzADCy6WJnSQraWQlSts","Завантажити сертифікат")</f>
        <v>Завантажити сертифікат</v>
      </c>
    </row>
    <row r="370" spans="1:3" x14ac:dyDescent="0.3">
      <c r="A370" s="2">
        <v>369</v>
      </c>
      <c r="B370" t="s">
        <v>365</v>
      </c>
      <c r="C370" t="str">
        <f>HYPERLINK("https://talan.bank.gov.ua/get-user-certificate/tzADCoBHfWVGHqWQlRyn","Завантажити сертифікат")</f>
        <v>Завантажити сертифікат</v>
      </c>
    </row>
    <row r="371" spans="1:3" x14ac:dyDescent="0.3">
      <c r="A371" s="2">
        <v>370</v>
      </c>
      <c r="B371" t="s">
        <v>366</v>
      </c>
      <c r="C371" t="str">
        <f>HYPERLINK("https://talan.bank.gov.ua/get-user-certificate/tzADColhnEOezZuv5iDf","Завантажити сертифікат")</f>
        <v>Завантажити сертифікат</v>
      </c>
    </row>
    <row r="372" spans="1:3" x14ac:dyDescent="0.3">
      <c r="A372" s="2">
        <v>371</v>
      </c>
      <c r="B372" t="s">
        <v>367</v>
      </c>
      <c r="C372" t="str">
        <f>HYPERLINK("https://talan.bank.gov.ua/get-user-certificate/tzADCLmFkQGhTovfqpRp","Завантажити сертифікат")</f>
        <v>Завантажити сертифікат</v>
      </c>
    </row>
    <row r="373" spans="1:3" x14ac:dyDescent="0.3">
      <c r="A373" s="2">
        <v>372</v>
      </c>
      <c r="B373" t="s">
        <v>368</v>
      </c>
      <c r="C373" t="str">
        <f>HYPERLINK("https://talan.bank.gov.ua/get-user-certificate/tzADCK37aLzV4Ws1NeHq","Завантажити сертифікат")</f>
        <v>Завантажити сертифікат</v>
      </c>
    </row>
    <row r="374" spans="1:3" x14ac:dyDescent="0.3">
      <c r="A374" s="2">
        <v>373</v>
      </c>
      <c r="B374" t="s">
        <v>369</v>
      </c>
      <c r="C374" t="str">
        <f>HYPERLINK("https://talan.bank.gov.ua/get-user-certificate/tzADCFrU35PNAqPRQFxH","Завантажити сертифікат")</f>
        <v>Завантажити сертифікат</v>
      </c>
    </row>
    <row r="375" spans="1:3" x14ac:dyDescent="0.3">
      <c r="A375" s="2">
        <v>374</v>
      </c>
      <c r="B375" t="s">
        <v>370</v>
      </c>
      <c r="C375" t="str">
        <f>HYPERLINK("https://talan.bank.gov.ua/get-user-certificate/tzADCksf7bJyC8kWqs9C","Завантажити сертифікат")</f>
        <v>Завантажити сертифікат</v>
      </c>
    </row>
    <row r="376" spans="1:3" x14ac:dyDescent="0.3">
      <c r="A376" s="2">
        <v>375</v>
      </c>
      <c r="B376" t="s">
        <v>371</v>
      </c>
      <c r="C376" t="str">
        <f>HYPERLINK("https://talan.bank.gov.ua/get-user-certificate/tzADCAjWgG4pBCw8RR-o","Завантажити сертифікат")</f>
        <v>Завантажити сертифікат</v>
      </c>
    </row>
    <row r="377" spans="1:3" x14ac:dyDescent="0.3">
      <c r="A377" s="2">
        <v>376</v>
      </c>
      <c r="B377" t="s">
        <v>372</v>
      </c>
      <c r="C377" t="str">
        <f>HYPERLINK("https://talan.bank.gov.ua/get-user-certificate/tzADCFwIzYZyJsHOwuS4","Завантажити сертифікат")</f>
        <v>Завантажити сертифікат</v>
      </c>
    </row>
    <row r="378" spans="1:3" x14ac:dyDescent="0.3">
      <c r="A378" s="2">
        <v>377</v>
      </c>
      <c r="B378" t="s">
        <v>373</v>
      </c>
      <c r="C378" t="str">
        <f>HYPERLINK("https://talan.bank.gov.ua/get-user-certificate/tzADCfXWRD4Oc65SIW9b","Завантажити сертифікат")</f>
        <v>Завантажити сертифікат</v>
      </c>
    </row>
    <row r="379" spans="1:3" x14ac:dyDescent="0.3">
      <c r="A379" s="2">
        <v>378</v>
      </c>
      <c r="B379" t="s">
        <v>374</v>
      </c>
      <c r="C379" t="str">
        <f>HYPERLINK("https://talan.bank.gov.ua/get-user-certificate/tzADCtbnLsNj3e9M_b7o","Завантажити сертифікат")</f>
        <v>Завантажити сертифікат</v>
      </c>
    </row>
    <row r="380" spans="1:3" x14ac:dyDescent="0.3">
      <c r="A380" s="2">
        <v>379</v>
      </c>
      <c r="B380" t="s">
        <v>375</v>
      </c>
      <c r="C380" t="str">
        <f>HYPERLINK("https://talan.bank.gov.ua/get-user-certificate/tzADCf7kN9yfvbvsnxwd","Завантажити сертифікат")</f>
        <v>Завантажити сертифікат</v>
      </c>
    </row>
    <row r="381" spans="1:3" x14ac:dyDescent="0.3">
      <c r="A381" s="2">
        <v>380</v>
      </c>
      <c r="B381" t="s">
        <v>376</v>
      </c>
      <c r="C381" t="str">
        <f>HYPERLINK("https://talan.bank.gov.ua/get-user-certificate/tzADCWnoSgMSaW_yJBt2","Завантажити сертифікат")</f>
        <v>Завантажити сертифікат</v>
      </c>
    </row>
    <row r="382" spans="1:3" x14ac:dyDescent="0.3">
      <c r="A382" s="2">
        <v>381</v>
      </c>
      <c r="B382" t="s">
        <v>377</v>
      </c>
      <c r="C382" t="str">
        <f>HYPERLINK("https://talan.bank.gov.ua/get-user-certificate/tzADC-_1eMzKOlr2de1G","Завантажити сертифікат")</f>
        <v>Завантажити сертифікат</v>
      </c>
    </row>
    <row r="383" spans="1:3" x14ac:dyDescent="0.3">
      <c r="A383" s="2">
        <v>382</v>
      </c>
      <c r="B383" t="s">
        <v>378</v>
      </c>
      <c r="C383" t="str">
        <f>HYPERLINK("https://talan.bank.gov.ua/get-user-certificate/tzADCco78hpynZqymvS0","Завантажити сертифікат")</f>
        <v>Завантажити сертифікат</v>
      </c>
    </row>
    <row r="384" spans="1:3" x14ac:dyDescent="0.3">
      <c r="A384" s="2">
        <v>383</v>
      </c>
      <c r="B384" t="s">
        <v>379</v>
      </c>
      <c r="C384" t="str">
        <f>HYPERLINK("https://talan.bank.gov.ua/get-user-certificate/tzADCZaaSAI1cpn_PZRR","Завантажити сертифікат")</f>
        <v>Завантажити сертифікат</v>
      </c>
    </row>
    <row r="385" spans="1:3" x14ac:dyDescent="0.3">
      <c r="A385" s="2">
        <v>384</v>
      </c>
      <c r="B385" t="s">
        <v>380</v>
      </c>
      <c r="C385" t="str">
        <f>HYPERLINK("https://talan.bank.gov.ua/get-user-certificate/tzADCGd6aQIaspztPliB","Завантажити сертифікат")</f>
        <v>Завантажити сертифікат</v>
      </c>
    </row>
    <row r="386" spans="1:3" x14ac:dyDescent="0.3">
      <c r="A386" s="2">
        <v>385</v>
      </c>
      <c r="B386" t="s">
        <v>381</v>
      </c>
      <c r="C386" t="str">
        <f>HYPERLINK("https://talan.bank.gov.ua/get-user-certificate/tzADC2-O8g0Zy1WP5L_Y","Завантажити сертифікат")</f>
        <v>Завантажити сертифікат</v>
      </c>
    </row>
    <row r="387" spans="1:3" x14ac:dyDescent="0.3">
      <c r="A387" s="2">
        <v>386</v>
      </c>
      <c r="B387" t="s">
        <v>382</v>
      </c>
      <c r="C387" t="str">
        <f>HYPERLINK("https://talan.bank.gov.ua/get-user-certificate/tzADCp268zzs-EKqm6gi","Завантажити сертифікат")</f>
        <v>Завантажити сертифікат</v>
      </c>
    </row>
    <row r="388" spans="1:3" x14ac:dyDescent="0.3">
      <c r="A388" s="2">
        <v>387</v>
      </c>
      <c r="B388" t="s">
        <v>383</v>
      </c>
      <c r="C388" t="str">
        <f>HYPERLINK("https://talan.bank.gov.ua/get-user-certificate/tzADCfgWZBGQw4jr44yU","Завантажити сертифікат")</f>
        <v>Завантажити сертифікат</v>
      </c>
    </row>
    <row r="389" spans="1:3" x14ac:dyDescent="0.3">
      <c r="A389" s="2">
        <v>388</v>
      </c>
      <c r="B389" t="s">
        <v>384</v>
      </c>
      <c r="C389" t="str">
        <f>HYPERLINK("https://talan.bank.gov.ua/get-user-certificate/tzADCQSOIx5j_K1TW8II","Завантажити сертифікат")</f>
        <v>Завантажити сертифікат</v>
      </c>
    </row>
    <row r="390" spans="1:3" x14ac:dyDescent="0.3">
      <c r="A390" s="2">
        <v>389</v>
      </c>
      <c r="B390" t="s">
        <v>385</v>
      </c>
      <c r="C390" t="str">
        <f>HYPERLINK("https://talan.bank.gov.ua/get-user-certificate/tzADCFvkFeoN8aICX0EU","Завантажити сертифікат")</f>
        <v>Завантажити сертифікат</v>
      </c>
    </row>
    <row r="391" spans="1:3" x14ac:dyDescent="0.3">
      <c r="A391" s="2">
        <v>390</v>
      </c>
      <c r="B391" t="s">
        <v>386</v>
      </c>
      <c r="C391" t="str">
        <f>HYPERLINK("https://talan.bank.gov.ua/get-user-certificate/tzADCMarZIzF5yPLr1qx","Завантажити сертифікат")</f>
        <v>Завантажити сертифікат</v>
      </c>
    </row>
    <row r="392" spans="1:3" x14ac:dyDescent="0.3">
      <c r="A392" s="2">
        <v>391</v>
      </c>
      <c r="B392" t="s">
        <v>233</v>
      </c>
      <c r="C392" t="str">
        <f>HYPERLINK("https://talan.bank.gov.ua/get-user-certificate/tzADC0mmzb48EM8IlH8Y","Завантажити сертифікат")</f>
        <v>Завантажити сертифікат</v>
      </c>
    </row>
    <row r="393" spans="1:3" x14ac:dyDescent="0.3">
      <c r="A393" s="2">
        <v>392</v>
      </c>
      <c r="B393" t="s">
        <v>387</v>
      </c>
      <c r="C393" t="str">
        <f>HYPERLINK("https://talan.bank.gov.ua/get-user-certificate/tzADCXEk_YZGQRPDFAfK","Завантажити сертифікат")</f>
        <v>Завантажити сертифікат</v>
      </c>
    </row>
    <row r="394" spans="1:3" x14ac:dyDescent="0.3">
      <c r="A394" s="2">
        <v>393</v>
      </c>
      <c r="B394" t="s">
        <v>388</v>
      </c>
      <c r="C394" t="str">
        <f>HYPERLINK("https://talan.bank.gov.ua/get-user-certificate/tzADC7Di5GncwTC9wwFA","Завантажити сертифікат")</f>
        <v>Завантажити сертифікат</v>
      </c>
    </row>
    <row r="395" spans="1:3" x14ac:dyDescent="0.3">
      <c r="A395" s="2">
        <v>394</v>
      </c>
      <c r="B395" t="s">
        <v>389</v>
      </c>
      <c r="C395" t="str">
        <f>HYPERLINK("https://talan.bank.gov.ua/get-user-certificate/tzADCuu_xrwWsqmbaXGS","Завантажити сертифікат")</f>
        <v>Завантажити сертифікат</v>
      </c>
    </row>
    <row r="396" spans="1:3" x14ac:dyDescent="0.3">
      <c r="A396" s="2">
        <v>395</v>
      </c>
      <c r="B396" t="s">
        <v>390</v>
      </c>
      <c r="C396" t="str">
        <f>HYPERLINK("https://talan.bank.gov.ua/get-user-certificate/tzADCunKZk1MqTtx7BHO","Завантажити сертифікат")</f>
        <v>Завантажити сертифікат</v>
      </c>
    </row>
    <row r="397" spans="1:3" x14ac:dyDescent="0.3">
      <c r="A397" s="2">
        <v>396</v>
      </c>
      <c r="B397" t="s">
        <v>391</v>
      </c>
      <c r="C397" t="str">
        <f>HYPERLINK("https://talan.bank.gov.ua/get-user-certificate/tzADCna1yycOYL9y3xBx","Завантажити сертифікат")</f>
        <v>Завантажити сертифікат</v>
      </c>
    </row>
    <row r="398" spans="1:3" x14ac:dyDescent="0.3">
      <c r="A398" s="2">
        <v>397</v>
      </c>
      <c r="B398" t="s">
        <v>392</v>
      </c>
      <c r="C398" t="str">
        <f>HYPERLINK("https://talan.bank.gov.ua/get-user-certificate/tzADCTiV63ISCjnBNGvK","Завантажити сертифікат")</f>
        <v>Завантажити сертифікат</v>
      </c>
    </row>
    <row r="399" spans="1:3" x14ac:dyDescent="0.3">
      <c r="A399" s="2">
        <v>398</v>
      </c>
      <c r="B399" t="s">
        <v>393</v>
      </c>
      <c r="C399" t="str">
        <f>HYPERLINK("https://talan.bank.gov.ua/get-user-certificate/tzADC_STKfSBFJ7Xvp6N","Завантажити сертифікат")</f>
        <v>Завантажити сертифікат</v>
      </c>
    </row>
    <row r="400" spans="1:3" x14ac:dyDescent="0.3">
      <c r="A400" s="2">
        <v>399</v>
      </c>
      <c r="B400" t="s">
        <v>394</v>
      </c>
      <c r="C400" t="str">
        <f>HYPERLINK("https://talan.bank.gov.ua/get-user-certificate/tzADCuW309hfjZUXiwUK","Завантажити сертифікат")</f>
        <v>Завантажити сертифікат</v>
      </c>
    </row>
    <row r="401" spans="1:3" x14ac:dyDescent="0.3">
      <c r="A401" s="2">
        <v>400</v>
      </c>
      <c r="B401" t="s">
        <v>395</v>
      </c>
      <c r="C401" t="str">
        <f>HYPERLINK("https://talan.bank.gov.ua/get-user-certificate/tzADCSwPjsT_tMsB05M2","Завантажити сертифікат")</f>
        <v>Завантажити сертифікат</v>
      </c>
    </row>
    <row r="402" spans="1:3" x14ac:dyDescent="0.3">
      <c r="A402" s="2">
        <v>401</v>
      </c>
      <c r="B402" t="s">
        <v>396</v>
      </c>
      <c r="C402" t="str">
        <f>HYPERLINK("https://talan.bank.gov.ua/get-user-certificate/tzADChJXKECt4onmlaE-","Завантажити сертифікат")</f>
        <v>Завантажити сертифікат</v>
      </c>
    </row>
    <row r="403" spans="1:3" x14ac:dyDescent="0.3">
      <c r="A403" s="2">
        <v>402</v>
      </c>
      <c r="B403" t="s">
        <v>397</v>
      </c>
      <c r="C403" t="str">
        <f>HYPERLINK("https://talan.bank.gov.ua/get-user-certificate/tzADCg3FbsQIMijgX7id","Завантажити сертифікат")</f>
        <v>Завантажити сертифікат</v>
      </c>
    </row>
    <row r="404" spans="1:3" x14ac:dyDescent="0.3">
      <c r="A404" s="2">
        <v>403</v>
      </c>
      <c r="B404" t="s">
        <v>398</v>
      </c>
      <c r="C404" t="str">
        <f>HYPERLINK("https://talan.bank.gov.ua/get-user-certificate/tzADCcNamX3_z3wIJa5I","Завантажити сертифікат")</f>
        <v>Завантажити сертифікат</v>
      </c>
    </row>
    <row r="405" spans="1:3" x14ac:dyDescent="0.3">
      <c r="A405" s="2">
        <v>404</v>
      </c>
      <c r="B405" t="s">
        <v>399</v>
      </c>
      <c r="C405" t="str">
        <f>HYPERLINK("https://talan.bank.gov.ua/get-user-certificate/tzADCV-ekrqNhz30LwZx","Завантажити сертифікат")</f>
        <v>Завантажити сертифікат</v>
      </c>
    </row>
    <row r="406" spans="1:3" x14ac:dyDescent="0.3">
      <c r="A406" s="2">
        <v>405</v>
      </c>
      <c r="B406" t="s">
        <v>400</v>
      </c>
      <c r="C406" t="str">
        <f>HYPERLINK("https://talan.bank.gov.ua/get-user-certificate/tzADCG5oo_mpvkxYAR69","Завантажити сертифікат")</f>
        <v>Завантажити сертифікат</v>
      </c>
    </row>
    <row r="407" spans="1:3" x14ac:dyDescent="0.3">
      <c r="A407" s="2">
        <v>406</v>
      </c>
      <c r="B407" t="s">
        <v>401</v>
      </c>
      <c r="C407" t="str">
        <f>HYPERLINK("https://talan.bank.gov.ua/get-user-certificate/tzADCsHhjK4yCTNDerJ9","Завантажити сертифікат")</f>
        <v>Завантажити сертифікат</v>
      </c>
    </row>
    <row r="408" spans="1:3" x14ac:dyDescent="0.3">
      <c r="A408" s="2">
        <v>407</v>
      </c>
      <c r="B408" t="s">
        <v>402</v>
      </c>
      <c r="C408" t="str">
        <f>HYPERLINK("https://talan.bank.gov.ua/get-user-certificate/tzADCcbMRhCFYOxx1FGR","Завантажити сертифікат")</f>
        <v>Завантажити сертифікат</v>
      </c>
    </row>
    <row r="409" spans="1:3" x14ac:dyDescent="0.3">
      <c r="A409" s="2">
        <v>408</v>
      </c>
      <c r="B409" t="s">
        <v>403</v>
      </c>
      <c r="C409" t="str">
        <f>HYPERLINK("https://talan.bank.gov.ua/get-user-certificate/tzADCi8Bug07Lgx21oL5","Завантажити сертифікат")</f>
        <v>Завантажити сертифікат</v>
      </c>
    </row>
    <row r="410" spans="1:3" x14ac:dyDescent="0.3">
      <c r="A410" s="2">
        <v>409</v>
      </c>
      <c r="B410" t="s">
        <v>404</v>
      </c>
      <c r="C410" t="str">
        <f>HYPERLINK("https://talan.bank.gov.ua/get-user-certificate/tzADCUg1jOPEaTURc0j7","Завантажити сертифікат")</f>
        <v>Завантажити сертифікат</v>
      </c>
    </row>
    <row r="411" spans="1:3" x14ac:dyDescent="0.3">
      <c r="A411" s="2">
        <v>410</v>
      </c>
      <c r="B411" t="s">
        <v>405</v>
      </c>
      <c r="C411" t="str">
        <f>HYPERLINK("https://talan.bank.gov.ua/get-user-certificate/tzADCL1kNiegALPghlmx","Завантажити сертифікат")</f>
        <v>Завантажити сертифікат</v>
      </c>
    </row>
    <row r="412" spans="1:3" x14ac:dyDescent="0.3">
      <c r="A412" s="2">
        <v>411</v>
      </c>
      <c r="B412" t="s">
        <v>406</v>
      </c>
      <c r="C412" t="str">
        <f>HYPERLINK("https://talan.bank.gov.ua/get-user-certificate/tzADCMfVq6IRYX8s4rIm","Завантажити сертифікат")</f>
        <v>Завантажити сертифікат</v>
      </c>
    </row>
    <row r="413" spans="1:3" x14ac:dyDescent="0.3">
      <c r="A413" s="2">
        <v>412</v>
      </c>
      <c r="B413" t="s">
        <v>407</v>
      </c>
      <c r="C413" t="str">
        <f>HYPERLINK("https://talan.bank.gov.ua/get-user-certificate/tzADCTqCZsD9DGSr_k9X","Завантажити сертифікат")</f>
        <v>Завантажити сертифікат</v>
      </c>
    </row>
    <row r="414" spans="1:3" x14ac:dyDescent="0.3">
      <c r="A414" s="2">
        <v>413</v>
      </c>
      <c r="B414" t="s">
        <v>408</v>
      </c>
      <c r="C414" t="str">
        <f>HYPERLINK("https://talan.bank.gov.ua/get-user-certificate/tzADCjThD6MAPP7pVIa5","Завантажити сертифікат")</f>
        <v>Завантажити сертифікат</v>
      </c>
    </row>
    <row r="415" spans="1:3" x14ac:dyDescent="0.3">
      <c r="A415" s="2">
        <v>414</v>
      </c>
      <c r="B415" t="s">
        <v>409</v>
      </c>
      <c r="C415" t="str">
        <f>HYPERLINK("https://talan.bank.gov.ua/get-user-certificate/tzADCyDIHFabL4AGuB__","Завантажити сертифікат")</f>
        <v>Завантажити сертифікат</v>
      </c>
    </row>
    <row r="416" spans="1:3" x14ac:dyDescent="0.3">
      <c r="A416" s="2">
        <v>415</v>
      </c>
      <c r="B416" t="s">
        <v>410</v>
      </c>
      <c r="C416" t="str">
        <f>HYPERLINK("https://talan.bank.gov.ua/get-user-certificate/tzADCj2jOd8r3do4I9PR","Завантажити сертифікат")</f>
        <v>Завантажити сертифікат</v>
      </c>
    </row>
    <row r="417" spans="1:3" x14ac:dyDescent="0.3">
      <c r="A417" s="2">
        <v>416</v>
      </c>
      <c r="B417" t="s">
        <v>411</v>
      </c>
      <c r="C417" t="str">
        <f>HYPERLINK("https://talan.bank.gov.ua/get-user-certificate/tzADCLheeW7H3eozA0ur","Завантажити сертифікат")</f>
        <v>Завантажити сертифікат</v>
      </c>
    </row>
    <row r="418" spans="1:3" x14ac:dyDescent="0.3">
      <c r="A418" s="2">
        <v>417</v>
      </c>
      <c r="B418" t="s">
        <v>412</v>
      </c>
      <c r="C418" t="str">
        <f>HYPERLINK("https://talan.bank.gov.ua/get-user-certificate/tzADCU0e9jvgMzY7-ciS","Завантажити сертифікат")</f>
        <v>Завантажити сертифікат</v>
      </c>
    </row>
    <row r="419" spans="1:3" x14ac:dyDescent="0.3">
      <c r="A419" s="2">
        <v>418</v>
      </c>
      <c r="B419" t="s">
        <v>413</v>
      </c>
      <c r="C419" t="str">
        <f>HYPERLINK("https://talan.bank.gov.ua/get-user-certificate/tzADCCeKSS5G5qMEJ7gV","Завантажити сертифікат")</f>
        <v>Завантажити сертифікат</v>
      </c>
    </row>
    <row r="420" spans="1:3" x14ac:dyDescent="0.3">
      <c r="A420" s="2">
        <v>419</v>
      </c>
      <c r="B420" t="s">
        <v>414</v>
      </c>
      <c r="C420" t="str">
        <f>HYPERLINK("https://talan.bank.gov.ua/get-user-certificate/tzADC6rc8GD-NRnLojR2","Завантажити сертифікат")</f>
        <v>Завантажити сертифікат</v>
      </c>
    </row>
    <row r="421" spans="1:3" x14ac:dyDescent="0.3">
      <c r="A421" s="2">
        <v>420</v>
      </c>
      <c r="B421" t="s">
        <v>415</v>
      </c>
      <c r="C421" t="str">
        <f>HYPERLINK("https://talan.bank.gov.ua/get-user-certificate/tzADC3j5kUcgTJ2Mwi4q","Завантажити сертифікат")</f>
        <v>Завантажити сертифікат</v>
      </c>
    </row>
    <row r="422" spans="1:3" x14ac:dyDescent="0.3">
      <c r="A422" s="2">
        <v>421</v>
      </c>
      <c r="B422" t="s">
        <v>416</v>
      </c>
      <c r="C422" t="str">
        <f>HYPERLINK("https://talan.bank.gov.ua/get-user-certificate/tzADCLjFtVOGySaQFX52","Завантажити сертифікат")</f>
        <v>Завантажити сертифікат</v>
      </c>
    </row>
    <row r="423" spans="1:3" x14ac:dyDescent="0.3">
      <c r="A423" s="2">
        <v>422</v>
      </c>
      <c r="B423" t="s">
        <v>417</v>
      </c>
      <c r="C423" t="str">
        <f>HYPERLINK("https://talan.bank.gov.ua/get-user-certificate/tzADCRvacywoEwk8awR7","Завантажити сертифікат")</f>
        <v>Завантажити сертифікат</v>
      </c>
    </row>
    <row r="424" spans="1:3" x14ac:dyDescent="0.3">
      <c r="A424" s="2">
        <v>423</v>
      </c>
      <c r="B424" t="s">
        <v>418</v>
      </c>
      <c r="C424" t="str">
        <f>HYPERLINK("https://talan.bank.gov.ua/get-user-certificate/tzADCLLslS_cIGDZ450X","Завантажити сертифікат")</f>
        <v>Завантажити сертифікат</v>
      </c>
    </row>
    <row r="425" spans="1:3" x14ac:dyDescent="0.3">
      <c r="A425" s="2">
        <v>424</v>
      </c>
      <c r="B425" t="s">
        <v>419</v>
      </c>
      <c r="C425" t="str">
        <f>HYPERLINK("https://talan.bank.gov.ua/get-user-certificate/tzADCH9BPC6f-ONXWFDW","Завантажити сертифікат")</f>
        <v>Завантажити сертифікат</v>
      </c>
    </row>
    <row r="426" spans="1:3" x14ac:dyDescent="0.3">
      <c r="A426" s="2">
        <v>425</v>
      </c>
      <c r="B426" t="s">
        <v>420</v>
      </c>
      <c r="C426" t="str">
        <f>HYPERLINK("https://talan.bank.gov.ua/get-user-certificate/tzADClMLzKRZAX0pkvRt","Завантажити сертифікат")</f>
        <v>Завантажити сертифікат</v>
      </c>
    </row>
    <row r="427" spans="1:3" x14ac:dyDescent="0.3">
      <c r="A427" s="2">
        <v>426</v>
      </c>
      <c r="B427" t="s">
        <v>421</v>
      </c>
      <c r="C427" t="str">
        <f>HYPERLINK("https://talan.bank.gov.ua/get-user-certificate/tzADCYQGmQsaVPxG0z5B","Завантажити сертифікат")</f>
        <v>Завантажити сертифікат</v>
      </c>
    </row>
    <row r="428" spans="1:3" x14ac:dyDescent="0.3">
      <c r="A428" s="2">
        <v>427</v>
      </c>
      <c r="B428" t="s">
        <v>422</v>
      </c>
      <c r="C428" t="str">
        <f>HYPERLINK("https://talan.bank.gov.ua/get-user-certificate/tzADCKBzs4jzWCYtsK-3","Завантажити сертифікат")</f>
        <v>Завантажити сертифікат</v>
      </c>
    </row>
    <row r="429" spans="1:3" x14ac:dyDescent="0.3">
      <c r="A429" s="2">
        <v>428</v>
      </c>
      <c r="B429" t="s">
        <v>415</v>
      </c>
      <c r="C429" t="str">
        <f>HYPERLINK("https://talan.bank.gov.ua/get-user-certificate/tzADCMZQMfxFsSYWJmdl","Завантажити сертифікат")</f>
        <v>Завантажити сертифікат</v>
      </c>
    </row>
    <row r="430" spans="1:3" x14ac:dyDescent="0.3">
      <c r="A430" s="2">
        <v>429</v>
      </c>
      <c r="B430" t="s">
        <v>423</v>
      </c>
      <c r="C430" t="str">
        <f>HYPERLINK("https://talan.bank.gov.ua/get-user-certificate/tzADCvm8R1cHZ137E5M1","Завантажити сертифікат")</f>
        <v>Завантажити сертифікат</v>
      </c>
    </row>
    <row r="431" spans="1:3" x14ac:dyDescent="0.3">
      <c r="A431" s="2">
        <v>430</v>
      </c>
      <c r="B431" t="s">
        <v>424</v>
      </c>
      <c r="C431" t="str">
        <f>HYPERLINK("https://talan.bank.gov.ua/get-user-certificate/tzADC-BPGHb3dLQRy4kN","Завантажити сертифікат")</f>
        <v>Завантажити сертифікат</v>
      </c>
    </row>
    <row r="432" spans="1:3" x14ac:dyDescent="0.3">
      <c r="A432" s="2">
        <v>431</v>
      </c>
      <c r="B432" t="s">
        <v>425</v>
      </c>
      <c r="C432" t="str">
        <f>HYPERLINK("https://talan.bank.gov.ua/get-user-certificate/tzADC8oOROrVNiOSuQqr","Завантажити сертифікат")</f>
        <v>Завантажити сертифікат</v>
      </c>
    </row>
    <row r="433" spans="1:3" x14ac:dyDescent="0.3">
      <c r="A433" s="2">
        <v>432</v>
      </c>
      <c r="B433" t="s">
        <v>426</v>
      </c>
      <c r="C433" t="str">
        <f>HYPERLINK("https://talan.bank.gov.ua/get-user-certificate/tzADCUQ-SU6AXk91wv41","Завантажити сертифікат")</f>
        <v>Завантажити сертифікат</v>
      </c>
    </row>
    <row r="434" spans="1:3" x14ac:dyDescent="0.3">
      <c r="A434" s="2">
        <v>433</v>
      </c>
      <c r="B434" t="s">
        <v>427</v>
      </c>
      <c r="C434" t="str">
        <f>HYPERLINK("https://talan.bank.gov.ua/get-user-certificate/tzADCGSwoBII7XUuBBPf","Завантажити сертифікат")</f>
        <v>Завантажити сертифікат</v>
      </c>
    </row>
    <row r="435" spans="1:3" x14ac:dyDescent="0.3">
      <c r="A435" s="2">
        <v>434</v>
      </c>
      <c r="B435" t="s">
        <v>428</v>
      </c>
      <c r="C435" t="str">
        <f>HYPERLINK("https://talan.bank.gov.ua/get-user-certificate/tzADC7U6kKWbZhv4JWMU","Завантажити сертифікат")</f>
        <v>Завантажити сертифікат</v>
      </c>
    </row>
    <row r="436" spans="1:3" x14ac:dyDescent="0.3">
      <c r="A436" s="2">
        <v>435</v>
      </c>
      <c r="B436" t="s">
        <v>429</v>
      </c>
      <c r="C436" t="str">
        <f>HYPERLINK("https://talan.bank.gov.ua/get-user-certificate/tzADCTLUlYai3q04IypE","Завантажити сертифікат")</f>
        <v>Завантажити сертифікат</v>
      </c>
    </row>
    <row r="437" spans="1:3" x14ac:dyDescent="0.3">
      <c r="A437" s="2">
        <v>436</v>
      </c>
      <c r="B437" t="s">
        <v>430</v>
      </c>
      <c r="C437" t="str">
        <f>HYPERLINK("https://talan.bank.gov.ua/get-user-certificate/tzADC99NWwoMV6tYG4Yy","Завантажити сертифікат")</f>
        <v>Завантажити сертифікат</v>
      </c>
    </row>
    <row r="438" spans="1:3" x14ac:dyDescent="0.3">
      <c r="A438" s="2">
        <v>437</v>
      </c>
      <c r="B438" t="s">
        <v>431</v>
      </c>
      <c r="C438" t="str">
        <f>HYPERLINK("https://talan.bank.gov.ua/get-user-certificate/tzADCgzHaVEm3uDAZ3rh","Завантажити сертифікат")</f>
        <v>Завантажити сертифікат</v>
      </c>
    </row>
    <row r="439" spans="1:3" x14ac:dyDescent="0.3">
      <c r="A439" s="2">
        <v>438</v>
      </c>
      <c r="B439" t="s">
        <v>432</v>
      </c>
      <c r="C439" t="str">
        <f>HYPERLINK("https://talan.bank.gov.ua/get-user-certificate/tzADCMVrldb45WS_TP9S","Завантажити сертифікат")</f>
        <v>Завантажити сертифікат</v>
      </c>
    </row>
    <row r="440" spans="1:3" x14ac:dyDescent="0.3">
      <c r="A440" s="2">
        <v>439</v>
      </c>
      <c r="B440" t="s">
        <v>433</v>
      </c>
      <c r="C440" t="str">
        <f>HYPERLINK("https://talan.bank.gov.ua/get-user-certificate/tzADCddfQIorkhjq4tl5","Завантажити сертифікат")</f>
        <v>Завантажити сертифікат</v>
      </c>
    </row>
    <row r="441" spans="1:3" x14ac:dyDescent="0.3">
      <c r="A441" s="2">
        <v>440</v>
      </c>
      <c r="B441" t="s">
        <v>434</v>
      </c>
      <c r="C441" t="str">
        <f>HYPERLINK("https://talan.bank.gov.ua/get-user-certificate/tzADCNnWipVVD227lQu9","Завантажити сертифікат")</f>
        <v>Завантажити сертифікат</v>
      </c>
    </row>
    <row r="442" spans="1:3" x14ac:dyDescent="0.3">
      <c r="A442" s="2">
        <v>441</v>
      </c>
      <c r="B442" t="s">
        <v>435</v>
      </c>
      <c r="C442" t="str">
        <f>HYPERLINK("https://talan.bank.gov.ua/get-user-certificate/tzADC0X27wZR_tKFVuM0","Завантажити сертифікат")</f>
        <v>Завантажити сертифікат</v>
      </c>
    </row>
    <row r="443" spans="1:3" x14ac:dyDescent="0.3">
      <c r="A443" s="2">
        <v>442</v>
      </c>
      <c r="B443" t="s">
        <v>436</v>
      </c>
      <c r="C443" t="str">
        <f>HYPERLINK("https://talan.bank.gov.ua/get-user-certificate/tzADCjh33v9xzL93J9Ef","Завантажити сертифікат")</f>
        <v>Завантажити сертифікат</v>
      </c>
    </row>
    <row r="444" spans="1:3" x14ac:dyDescent="0.3">
      <c r="A444" s="2">
        <v>443</v>
      </c>
      <c r="B444" t="s">
        <v>437</v>
      </c>
      <c r="C444" t="str">
        <f>HYPERLINK("https://talan.bank.gov.ua/get-user-certificate/tzADCanLazncir0ogddw","Завантажити сертифікат")</f>
        <v>Завантажити сертифікат</v>
      </c>
    </row>
    <row r="445" spans="1:3" x14ac:dyDescent="0.3">
      <c r="A445" s="2">
        <v>444</v>
      </c>
      <c r="B445" t="s">
        <v>438</v>
      </c>
      <c r="C445" t="str">
        <f>HYPERLINK("https://talan.bank.gov.ua/get-user-certificate/tzADC8dVTibOBqolqwV3","Завантажити сертифікат")</f>
        <v>Завантажити сертифікат</v>
      </c>
    </row>
    <row r="446" spans="1:3" x14ac:dyDescent="0.3">
      <c r="A446" s="2">
        <v>445</v>
      </c>
      <c r="B446" t="s">
        <v>439</v>
      </c>
      <c r="C446" t="str">
        <f>HYPERLINK("https://talan.bank.gov.ua/get-user-certificate/tzADCHnWnGDY2aYTlESW","Завантажити сертифікат")</f>
        <v>Завантажити сертифікат</v>
      </c>
    </row>
    <row r="447" spans="1:3" x14ac:dyDescent="0.3">
      <c r="A447" s="2">
        <v>446</v>
      </c>
      <c r="B447" t="s">
        <v>440</v>
      </c>
      <c r="C447" t="str">
        <f>HYPERLINK("https://talan.bank.gov.ua/get-user-certificate/tzADCLx5v-lxrs5rsLQn","Завантажити сертифікат")</f>
        <v>Завантажити сертифікат</v>
      </c>
    </row>
    <row r="448" spans="1:3" x14ac:dyDescent="0.3">
      <c r="A448" s="2">
        <v>447</v>
      </c>
      <c r="B448" t="s">
        <v>441</v>
      </c>
      <c r="C448" t="str">
        <f>HYPERLINK("https://talan.bank.gov.ua/get-user-certificate/tzADCjYkGrur9Oojd8hW","Завантажити сертифікат")</f>
        <v>Завантажити сертифікат</v>
      </c>
    </row>
    <row r="449" spans="1:3" x14ac:dyDescent="0.3">
      <c r="A449" s="2">
        <v>448</v>
      </c>
      <c r="B449" t="s">
        <v>442</v>
      </c>
      <c r="C449" t="str">
        <f>HYPERLINK("https://talan.bank.gov.ua/get-user-certificate/tzADCVilxWcTdLHjMlvD","Завантажити сертифікат")</f>
        <v>Завантажити сертифікат</v>
      </c>
    </row>
    <row r="450" spans="1:3" x14ac:dyDescent="0.3">
      <c r="A450" s="2">
        <v>449</v>
      </c>
      <c r="B450" t="s">
        <v>443</v>
      </c>
      <c r="C450" t="str">
        <f>HYPERLINK("https://talan.bank.gov.ua/get-user-certificate/tzADC7pgXpWGrvNYVgiR","Завантажити сертифікат")</f>
        <v>Завантажити сертифікат</v>
      </c>
    </row>
    <row r="451" spans="1:3" x14ac:dyDescent="0.3">
      <c r="A451" s="2">
        <v>450</v>
      </c>
      <c r="B451" t="s">
        <v>444</v>
      </c>
      <c r="C451" t="str">
        <f>HYPERLINK("https://talan.bank.gov.ua/get-user-certificate/tzADCMVLONTWWdRvg3Uv","Завантажити сертифікат")</f>
        <v>Завантажити сертифікат</v>
      </c>
    </row>
    <row r="452" spans="1:3" x14ac:dyDescent="0.3">
      <c r="A452" s="2">
        <v>451</v>
      </c>
      <c r="B452" t="s">
        <v>445</v>
      </c>
      <c r="C452" t="str">
        <f>HYPERLINK("https://talan.bank.gov.ua/get-user-certificate/tzADCMW8BdCUOMmE41bQ","Завантажити сертифікат")</f>
        <v>Завантажити сертифікат</v>
      </c>
    </row>
    <row r="453" spans="1:3" x14ac:dyDescent="0.3">
      <c r="A453" s="2">
        <v>452</v>
      </c>
      <c r="B453" t="s">
        <v>446</v>
      </c>
      <c r="C453" t="str">
        <f>HYPERLINK("https://talan.bank.gov.ua/get-user-certificate/tzADCAu5yX7zbh_QplcS","Завантажити сертифікат")</f>
        <v>Завантажити сертифікат</v>
      </c>
    </row>
    <row r="454" spans="1:3" x14ac:dyDescent="0.3">
      <c r="A454" s="2">
        <v>453</v>
      </c>
      <c r="B454" t="s">
        <v>447</v>
      </c>
      <c r="C454" t="str">
        <f>HYPERLINK("https://talan.bank.gov.ua/get-user-certificate/tzADCiMBYuCkqRxgjes7","Завантажити сертифікат")</f>
        <v>Завантажити сертифікат</v>
      </c>
    </row>
    <row r="455" spans="1:3" x14ac:dyDescent="0.3">
      <c r="A455" s="2">
        <v>454</v>
      </c>
      <c r="B455" t="s">
        <v>448</v>
      </c>
      <c r="C455" t="str">
        <f>HYPERLINK("https://talan.bank.gov.ua/get-user-certificate/tzADCnn2wRkpTNNL0R5x","Завантажити сертифікат")</f>
        <v>Завантажити сертифікат</v>
      </c>
    </row>
    <row r="456" spans="1:3" x14ac:dyDescent="0.3">
      <c r="A456" s="2">
        <v>455</v>
      </c>
      <c r="B456" t="s">
        <v>449</v>
      </c>
      <c r="C456" t="str">
        <f>HYPERLINK("https://talan.bank.gov.ua/get-user-certificate/tzADC_3Cn_uDaT1mgee8","Завантажити сертифікат")</f>
        <v>Завантажити сертифікат</v>
      </c>
    </row>
    <row r="457" spans="1:3" x14ac:dyDescent="0.3">
      <c r="A457" s="2">
        <v>456</v>
      </c>
      <c r="B457" t="s">
        <v>450</v>
      </c>
      <c r="C457" t="str">
        <f>HYPERLINK("https://talan.bank.gov.ua/get-user-certificate/tzADCvPQ6iPoqyOOLvLa","Завантажити сертифікат")</f>
        <v>Завантажити сертифікат</v>
      </c>
    </row>
    <row r="458" spans="1:3" x14ac:dyDescent="0.3">
      <c r="A458" s="2">
        <v>457</v>
      </c>
      <c r="B458" t="s">
        <v>451</v>
      </c>
      <c r="C458" t="str">
        <f>HYPERLINK("https://talan.bank.gov.ua/get-user-certificate/tzADCV1tUt1ClNBAyK2R","Завантажити сертифікат")</f>
        <v>Завантажити сертифікат</v>
      </c>
    </row>
    <row r="459" spans="1:3" x14ac:dyDescent="0.3">
      <c r="A459" s="2">
        <v>458</v>
      </c>
      <c r="B459" t="s">
        <v>452</v>
      </c>
      <c r="C459" t="str">
        <f>HYPERLINK("https://talan.bank.gov.ua/get-user-certificate/tzADCkMPZgcluysfDMvW","Завантажити сертифікат")</f>
        <v>Завантажити сертифікат</v>
      </c>
    </row>
    <row r="460" spans="1:3" x14ac:dyDescent="0.3">
      <c r="A460" s="2">
        <v>459</v>
      </c>
      <c r="B460" t="s">
        <v>453</v>
      </c>
      <c r="C460" t="str">
        <f>HYPERLINK("https://talan.bank.gov.ua/get-user-certificate/tzADCtGE1oT5vcK89A4-","Завантажити сертифікат")</f>
        <v>Завантажити сертифікат</v>
      </c>
    </row>
    <row r="461" spans="1:3" x14ac:dyDescent="0.3">
      <c r="A461" s="2">
        <v>460</v>
      </c>
      <c r="B461" t="s">
        <v>454</v>
      </c>
      <c r="C461" t="str">
        <f>HYPERLINK("https://talan.bank.gov.ua/get-user-certificate/tzADC7k-nZk18SqF2C7t","Завантажити сертифікат")</f>
        <v>Завантажити сертифікат</v>
      </c>
    </row>
    <row r="462" spans="1:3" x14ac:dyDescent="0.3">
      <c r="A462" s="2">
        <v>461</v>
      </c>
      <c r="B462" t="s">
        <v>455</v>
      </c>
      <c r="C462" t="str">
        <f>HYPERLINK("https://talan.bank.gov.ua/get-user-certificate/tzADCt-5VzyINOpe8GMa","Завантажити сертифікат")</f>
        <v>Завантажити сертифікат</v>
      </c>
    </row>
    <row r="463" spans="1:3" x14ac:dyDescent="0.3">
      <c r="A463" s="2">
        <v>462</v>
      </c>
      <c r="B463" t="s">
        <v>456</v>
      </c>
      <c r="C463" t="str">
        <f>HYPERLINK("https://talan.bank.gov.ua/get-user-certificate/tzADCNvYgtJWnmn7EAqH","Завантажити сертифікат")</f>
        <v>Завантажити сертифікат</v>
      </c>
    </row>
    <row r="464" spans="1:3" x14ac:dyDescent="0.3">
      <c r="A464" s="2">
        <v>463</v>
      </c>
      <c r="B464" t="s">
        <v>457</v>
      </c>
      <c r="C464" t="str">
        <f>HYPERLINK("https://talan.bank.gov.ua/get-user-certificate/tzADCw2ULfopo-olUdX4","Завантажити сертифікат")</f>
        <v>Завантажити сертифікат</v>
      </c>
    </row>
    <row r="465" spans="1:3" x14ac:dyDescent="0.3">
      <c r="A465" s="2">
        <v>464</v>
      </c>
      <c r="B465" t="s">
        <v>458</v>
      </c>
      <c r="C465" t="str">
        <f>HYPERLINK("https://talan.bank.gov.ua/get-user-certificate/tzADC9xBWPCv0Ena4EZQ","Завантажити сертифікат")</f>
        <v>Завантажити сертифікат</v>
      </c>
    </row>
    <row r="466" spans="1:3" x14ac:dyDescent="0.3">
      <c r="A466" s="2">
        <v>465</v>
      </c>
      <c r="B466" t="s">
        <v>459</v>
      </c>
      <c r="C466" t="str">
        <f>HYPERLINK("https://talan.bank.gov.ua/get-user-certificate/tzADCuX9e5O_36BZDeET","Завантажити сертифікат")</f>
        <v>Завантажити сертифікат</v>
      </c>
    </row>
    <row r="467" spans="1:3" x14ac:dyDescent="0.3">
      <c r="A467" s="2">
        <v>466</v>
      </c>
      <c r="B467" t="s">
        <v>460</v>
      </c>
      <c r="C467" t="str">
        <f>HYPERLINK("https://talan.bank.gov.ua/get-user-certificate/tzADCA62whgK6vZYuuXk","Завантажити сертифікат")</f>
        <v>Завантажити сертифікат</v>
      </c>
    </row>
    <row r="468" spans="1:3" x14ac:dyDescent="0.3">
      <c r="A468" s="2">
        <v>467</v>
      </c>
      <c r="B468" t="s">
        <v>461</v>
      </c>
      <c r="C468" t="str">
        <f>HYPERLINK("https://talan.bank.gov.ua/get-user-certificate/tzADCK6Mvsm_Oa1QY6nV","Завантажити сертифікат")</f>
        <v>Завантажити сертифікат</v>
      </c>
    </row>
    <row r="469" spans="1:3" x14ac:dyDescent="0.3">
      <c r="A469" s="2">
        <v>468</v>
      </c>
      <c r="B469" t="s">
        <v>462</v>
      </c>
      <c r="C469" t="str">
        <f>HYPERLINK("https://talan.bank.gov.ua/get-user-certificate/tzADCiMHdZZqPHA29VyC","Завантажити сертифікат")</f>
        <v>Завантажити сертифікат</v>
      </c>
    </row>
    <row r="470" spans="1:3" x14ac:dyDescent="0.3">
      <c r="A470" s="2">
        <v>469</v>
      </c>
      <c r="B470" t="s">
        <v>463</v>
      </c>
      <c r="C470" t="str">
        <f>HYPERLINK("https://talan.bank.gov.ua/get-user-certificate/tzADCZHYjuVqa5rrwirx","Завантажити сертифікат")</f>
        <v>Завантажити сертифікат</v>
      </c>
    </row>
    <row r="471" spans="1:3" x14ac:dyDescent="0.3">
      <c r="A471" s="2">
        <v>470</v>
      </c>
      <c r="B471" t="s">
        <v>464</v>
      </c>
      <c r="C471" t="str">
        <f>HYPERLINK("https://talan.bank.gov.ua/get-user-certificate/tzADCHQ7xl3xqYc6sgHi","Завантажити сертифікат")</f>
        <v>Завантажити сертифікат</v>
      </c>
    </row>
    <row r="472" spans="1:3" x14ac:dyDescent="0.3">
      <c r="A472" s="2">
        <v>471</v>
      </c>
      <c r="B472" t="s">
        <v>465</v>
      </c>
      <c r="C472" t="str">
        <f>HYPERLINK("https://talan.bank.gov.ua/get-user-certificate/tzADCo9_ds73DLDtLmD-","Завантажити сертифікат")</f>
        <v>Завантажити сертифікат</v>
      </c>
    </row>
    <row r="473" spans="1:3" x14ac:dyDescent="0.3">
      <c r="A473" s="2">
        <v>472</v>
      </c>
      <c r="B473" t="s">
        <v>466</v>
      </c>
      <c r="C473" t="str">
        <f>HYPERLINK("https://talan.bank.gov.ua/get-user-certificate/tzADCcZmq5IxurQYq-y8","Завантажити сертифікат")</f>
        <v>Завантажити сертифікат</v>
      </c>
    </row>
    <row r="474" spans="1:3" x14ac:dyDescent="0.3">
      <c r="A474" s="2">
        <v>473</v>
      </c>
      <c r="B474" t="s">
        <v>467</v>
      </c>
      <c r="C474" t="str">
        <f>HYPERLINK("https://talan.bank.gov.ua/get-user-certificate/tzADCq5Mk1rweGcTKyJ1","Завантажити сертифікат")</f>
        <v>Завантажити сертифікат</v>
      </c>
    </row>
    <row r="475" spans="1:3" x14ac:dyDescent="0.3">
      <c r="A475" s="2">
        <v>474</v>
      </c>
      <c r="B475" t="s">
        <v>468</v>
      </c>
      <c r="C475" t="str">
        <f>HYPERLINK("https://talan.bank.gov.ua/get-user-certificate/tzADCMaH0yvz3xS1Ju7J","Завантажити сертифікат")</f>
        <v>Завантажити сертифікат</v>
      </c>
    </row>
    <row r="476" spans="1:3" x14ac:dyDescent="0.3">
      <c r="A476" s="2">
        <v>475</v>
      </c>
      <c r="B476" t="s">
        <v>469</v>
      </c>
      <c r="C476" t="str">
        <f>HYPERLINK("https://talan.bank.gov.ua/get-user-certificate/tzADCSSn5wvaFR2Mm9ko","Завантажити сертифікат")</f>
        <v>Завантажити сертифікат</v>
      </c>
    </row>
    <row r="477" spans="1:3" x14ac:dyDescent="0.3">
      <c r="A477" s="2">
        <v>476</v>
      </c>
      <c r="B477" t="s">
        <v>470</v>
      </c>
      <c r="C477" t="str">
        <f>HYPERLINK("https://talan.bank.gov.ua/get-user-certificate/tzADC2im5umwn-cvTsNl","Завантажити сертифікат")</f>
        <v>Завантажити сертифікат</v>
      </c>
    </row>
    <row r="478" spans="1:3" x14ac:dyDescent="0.3">
      <c r="A478" s="2">
        <v>477</v>
      </c>
      <c r="B478" t="s">
        <v>471</v>
      </c>
      <c r="C478" t="str">
        <f>HYPERLINK("https://talan.bank.gov.ua/get-user-certificate/tzADCz62YpJphEcDwgQW","Завантажити сертифікат")</f>
        <v>Завантажити сертифікат</v>
      </c>
    </row>
    <row r="479" spans="1:3" x14ac:dyDescent="0.3">
      <c r="A479" s="2">
        <v>478</v>
      </c>
      <c r="B479" t="s">
        <v>472</v>
      </c>
      <c r="C479" t="str">
        <f>HYPERLINK("https://talan.bank.gov.ua/get-user-certificate/tzADCCJqs-gbKqtBXlOp","Завантажити сертифікат")</f>
        <v>Завантажити сертифікат</v>
      </c>
    </row>
    <row r="480" spans="1:3" x14ac:dyDescent="0.3">
      <c r="A480" s="2">
        <v>479</v>
      </c>
      <c r="B480" t="s">
        <v>473</v>
      </c>
      <c r="C480" t="str">
        <f>HYPERLINK("https://talan.bank.gov.ua/get-user-certificate/tzADCd6681JzC0pJsEk-","Завантажити сертифікат")</f>
        <v>Завантажити сертифікат</v>
      </c>
    </row>
    <row r="481" spans="1:3" x14ac:dyDescent="0.3">
      <c r="A481" s="2">
        <v>480</v>
      </c>
      <c r="B481" t="s">
        <v>474</v>
      </c>
      <c r="C481" t="str">
        <f>HYPERLINK("https://talan.bank.gov.ua/get-user-certificate/tzADCsMA1zBIw9YuTtyB","Завантажити сертифікат")</f>
        <v>Завантажити сертифікат</v>
      </c>
    </row>
    <row r="482" spans="1:3" x14ac:dyDescent="0.3">
      <c r="A482" s="2">
        <v>481</v>
      </c>
      <c r="B482" t="s">
        <v>475</v>
      </c>
      <c r="C482" t="str">
        <f>HYPERLINK("https://talan.bank.gov.ua/get-user-certificate/tzADCew09mM2zptDF8dl","Завантажити сертифікат")</f>
        <v>Завантажити сертифікат</v>
      </c>
    </row>
    <row r="483" spans="1:3" x14ac:dyDescent="0.3">
      <c r="A483" s="2">
        <v>482</v>
      </c>
      <c r="B483" t="s">
        <v>476</v>
      </c>
      <c r="C483" t="str">
        <f>HYPERLINK("https://talan.bank.gov.ua/get-user-certificate/tzADCy9dUJtUr9qASxEo","Завантажити сертифікат")</f>
        <v>Завантажити сертифікат</v>
      </c>
    </row>
    <row r="484" spans="1:3" x14ac:dyDescent="0.3">
      <c r="A484" s="2">
        <v>483</v>
      </c>
      <c r="B484" t="s">
        <v>6</v>
      </c>
      <c r="C484" t="str">
        <f>HYPERLINK("https://talan.bank.gov.ua/get-user-certificate/tzADCLI2yjQvq7EYR8XH","Завантажити сертифікат")</f>
        <v>Завантажити сертифікат</v>
      </c>
    </row>
    <row r="485" spans="1:3" x14ac:dyDescent="0.3">
      <c r="A485" s="2">
        <v>484</v>
      </c>
      <c r="B485" t="s">
        <v>477</v>
      </c>
      <c r="C485" t="str">
        <f>HYPERLINK("https://talan.bank.gov.ua/get-user-certificate/tzADCDZVA0ELSiJ6vGV0","Завантажити сертифікат")</f>
        <v>Завантажити сертифікат</v>
      </c>
    </row>
    <row r="486" spans="1:3" x14ac:dyDescent="0.3">
      <c r="A486" s="2">
        <v>485</v>
      </c>
      <c r="B486" t="s">
        <v>478</v>
      </c>
      <c r="C486" t="str">
        <f>HYPERLINK("https://talan.bank.gov.ua/get-user-certificate/tzADCRruTYTxQ5p1SVaI","Завантажити сертифікат")</f>
        <v>Завантажити сертифікат</v>
      </c>
    </row>
    <row r="487" spans="1:3" x14ac:dyDescent="0.3">
      <c r="A487" s="2">
        <v>486</v>
      </c>
      <c r="B487" t="s">
        <v>479</v>
      </c>
      <c r="C487" t="str">
        <f>HYPERLINK("https://talan.bank.gov.ua/get-user-certificate/tzADCCa12dOAfDZOccH_","Завантажити сертифікат")</f>
        <v>Завантажити сертифікат</v>
      </c>
    </row>
    <row r="488" spans="1:3" x14ac:dyDescent="0.3">
      <c r="A488" s="2">
        <v>487</v>
      </c>
      <c r="B488" t="s">
        <v>478</v>
      </c>
      <c r="C488" t="str">
        <f>HYPERLINK("https://talan.bank.gov.ua/get-user-certificate/tzADCjWmmjt_IZl6r8wZ","Завантажити сертифікат")</f>
        <v>Завантажити сертифікат</v>
      </c>
    </row>
    <row r="489" spans="1:3" x14ac:dyDescent="0.3">
      <c r="A489" s="2">
        <v>488</v>
      </c>
      <c r="B489" t="s">
        <v>480</v>
      </c>
      <c r="C489" t="str">
        <f>HYPERLINK("https://talan.bank.gov.ua/get-user-certificate/tzADCnODgXh_DFG566Ug","Завантажити сертифікат")</f>
        <v>Завантажити сертифікат</v>
      </c>
    </row>
    <row r="490" spans="1:3" x14ac:dyDescent="0.3">
      <c r="A490" s="2">
        <v>489</v>
      </c>
      <c r="B490" t="s">
        <v>481</v>
      </c>
      <c r="C490" t="str">
        <f>HYPERLINK("https://talan.bank.gov.ua/get-user-certificate/tzADCvbiScyHMHdEEGWc","Завантажити сертифікат")</f>
        <v>Завантажити сертифікат</v>
      </c>
    </row>
    <row r="491" spans="1:3" x14ac:dyDescent="0.3">
      <c r="A491" s="2">
        <v>490</v>
      </c>
      <c r="B491" t="s">
        <v>482</v>
      </c>
      <c r="C491" t="str">
        <f>HYPERLINK("https://talan.bank.gov.ua/get-user-certificate/tzADCewpyalg1SWIHR9K","Завантажити сертифікат")</f>
        <v>Завантажити сертифікат</v>
      </c>
    </row>
    <row r="492" spans="1:3" x14ac:dyDescent="0.3">
      <c r="A492" s="2">
        <v>491</v>
      </c>
      <c r="B492" t="s">
        <v>483</v>
      </c>
      <c r="C492" t="str">
        <f>HYPERLINK("https://talan.bank.gov.ua/get-user-certificate/tzADCcMCk6AnI3IdkB5i","Завантажити сертифікат")</f>
        <v>Завантажити сертифікат</v>
      </c>
    </row>
    <row r="493" spans="1:3" x14ac:dyDescent="0.3">
      <c r="A493" s="2">
        <v>492</v>
      </c>
      <c r="B493" t="s">
        <v>484</v>
      </c>
      <c r="C493" t="str">
        <f>HYPERLINK("https://talan.bank.gov.ua/get-user-certificate/tzADC7k_Bhesbrswu8Jg","Завантажити сертифікат")</f>
        <v>Завантажити сертифікат</v>
      </c>
    </row>
    <row r="494" spans="1:3" x14ac:dyDescent="0.3">
      <c r="A494" s="2">
        <v>493</v>
      </c>
      <c r="B494" t="s">
        <v>485</v>
      </c>
      <c r="C494" t="str">
        <f>HYPERLINK("https://talan.bank.gov.ua/get-user-certificate/tzADCM0GFTuKgpS0Ul_Z","Завантажити сертифікат")</f>
        <v>Завантажити сертифікат</v>
      </c>
    </row>
    <row r="495" spans="1:3" x14ac:dyDescent="0.3">
      <c r="A495" s="2">
        <v>494</v>
      </c>
      <c r="B495" t="s">
        <v>486</v>
      </c>
      <c r="C495" t="str">
        <f>HYPERLINK("https://talan.bank.gov.ua/get-user-certificate/tzADCXYH_fGGB4d7TxPj","Завантажити сертифікат")</f>
        <v>Завантажити сертифікат</v>
      </c>
    </row>
    <row r="496" spans="1:3" x14ac:dyDescent="0.3">
      <c r="A496" s="2">
        <v>495</v>
      </c>
      <c r="B496" t="s">
        <v>487</v>
      </c>
      <c r="C496" t="str">
        <f>HYPERLINK("https://talan.bank.gov.ua/get-user-certificate/tzADCHy5YPJEmn99OqU9","Завантажити сертифікат")</f>
        <v>Завантажити сертифікат</v>
      </c>
    </row>
    <row r="497" spans="1:3" x14ac:dyDescent="0.3">
      <c r="A497" s="2">
        <v>496</v>
      </c>
      <c r="B497" t="s">
        <v>488</v>
      </c>
      <c r="C497" t="str">
        <f>HYPERLINK("https://talan.bank.gov.ua/get-user-certificate/tzADCCdljS9JZ0ExToAc","Завантажити сертифікат")</f>
        <v>Завантажити сертифікат</v>
      </c>
    </row>
    <row r="498" spans="1:3" x14ac:dyDescent="0.3">
      <c r="A498" s="2">
        <v>497</v>
      </c>
      <c r="B498" t="s">
        <v>489</v>
      </c>
      <c r="C498" t="str">
        <f>HYPERLINK("https://talan.bank.gov.ua/get-user-certificate/tzADCpb2MgL1EFkFeiPY","Завантажити сертифікат")</f>
        <v>Завантажити сертифікат</v>
      </c>
    </row>
    <row r="499" spans="1:3" x14ac:dyDescent="0.3">
      <c r="A499" s="2">
        <v>498</v>
      </c>
      <c r="B499" t="s">
        <v>490</v>
      </c>
      <c r="C499" t="str">
        <f>HYPERLINK("https://talan.bank.gov.ua/get-user-certificate/tzADCEv1jKGf1K12Ve2Q","Завантажити сертифікат")</f>
        <v>Завантажити сертифікат</v>
      </c>
    </row>
    <row r="500" spans="1:3" x14ac:dyDescent="0.3">
      <c r="A500" s="2">
        <v>499</v>
      </c>
      <c r="B500" t="s">
        <v>491</v>
      </c>
      <c r="C500" t="str">
        <f>HYPERLINK("https://talan.bank.gov.ua/get-user-certificate/tzADCCfvlqtnFt1gl_Ml","Завантажити сертифікат")</f>
        <v>Завантажити сертифікат</v>
      </c>
    </row>
    <row r="501" spans="1:3" x14ac:dyDescent="0.3">
      <c r="A501" s="2">
        <v>500</v>
      </c>
      <c r="B501" t="s">
        <v>492</v>
      </c>
      <c r="C501" t="str">
        <f>HYPERLINK("https://talan.bank.gov.ua/get-user-certificate/tzADCSjG4jEHZxbTp-HX","Завантажити сертифікат")</f>
        <v>Завантажити сертифікат</v>
      </c>
    </row>
    <row r="502" spans="1:3" x14ac:dyDescent="0.3">
      <c r="A502" s="2">
        <v>501</v>
      </c>
      <c r="B502" t="s">
        <v>493</v>
      </c>
      <c r="C502" t="str">
        <f>HYPERLINK("https://talan.bank.gov.ua/get-user-certificate/tzADC2V6otLOdyydvneN","Завантажити сертифікат")</f>
        <v>Завантажити сертифікат</v>
      </c>
    </row>
    <row r="503" spans="1:3" x14ac:dyDescent="0.3">
      <c r="A503" s="2">
        <v>502</v>
      </c>
      <c r="B503" t="s">
        <v>494</v>
      </c>
      <c r="C503" t="str">
        <f>HYPERLINK("https://talan.bank.gov.ua/get-user-certificate/tzADCSBILI-z5Em85TB1","Завантажити сертифікат")</f>
        <v>Завантажити сертифікат</v>
      </c>
    </row>
    <row r="504" spans="1:3" x14ac:dyDescent="0.3">
      <c r="A504" s="2">
        <v>503</v>
      </c>
      <c r="B504" t="s">
        <v>495</v>
      </c>
      <c r="C504" t="str">
        <f>HYPERLINK("https://talan.bank.gov.ua/get-user-certificate/tzADCo2fFWcAZU2Sx2Jk","Завантажити сертифікат")</f>
        <v>Завантажити сертифікат</v>
      </c>
    </row>
    <row r="505" spans="1:3" x14ac:dyDescent="0.3">
      <c r="A505" s="2">
        <v>504</v>
      </c>
      <c r="B505" t="s">
        <v>496</v>
      </c>
      <c r="C505" t="str">
        <f>HYPERLINK("https://talan.bank.gov.ua/get-user-certificate/tzADCCdbJ5lioutVa2jO","Завантажити сертифікат")</f>
        <v>Завантажити сертифікат</v>
      </c>
    </row>
    <row r="506" spans="1:3" x14ac:dyDescent="0.3">
      <c r="A506" s="2">
        <v>505</v>
      </c>
      <c r="B506" t="s">
        <v>497</v>
      </c>
      <c r="C506" t="str">
        <f>HYPERLINK("https://talan.bank.gov.ua/get-user-certificate/tzADCoReDPSHVbNUt6WU","Завантажити сертифікат")</f>
        <v>Завантажити сертифікат</v>
      </c>
    </row>
    <row r="507" spans="1:3" x14ac:dyDescent="0.3">
      <c r="A507" s="2">
        <v>506</v>
      </c>
      <c r="B507" t="s">
        <v>498</v>
      </c>
      <c r="C507" t="str">
        <f>HYPERLINK("https://talan.bank.gov.ua/get-user-certificate/tzADCM3zNLbegmjX4qOz","Завантажити сертифікат")</f>
        <v>Завантажити сертифікат</v>
      </c>
    </row>
    <row r="508" spans="1:3" x14ac:dyDescent="0.3">
      <c r="A508" s="2">
        <v>507</v>
      </c>
      <c r="B508" t="s">
        <v>499</v>
      </c>
      <c r="C508" t="str">
        <f>HYPERLINK("https://talan.bank.gov.ua/get-user-certificate/tzADCcnlhRBpqENt49Sf","Завантажити сертифікат")</f>
        <v>Завантажити сертифікат</v>
      </c>
    </row>
    <row r="509" spans="1:3" x14ac:dyDescent="0.3">
      <c r="A509" s="2">
        <v>508</v>
      </c>
      <c r="B509" t="s">
        <v>500</v>
      </c>
      <c r="C509" t="str">
        <f>HYPERLINK("https://talan.bank.gov.ua/get-user-certificate/tzADCL8afpfbQxyfLeyt","Завантажити сертифікат")</f>
        <v>Завантажити сертифікат</v>
      </c>
    </row>
    <row r="510" spans="1:3" x14ac:dyDescent="0.3">
      <c r="A510" s="2">
        <v>509</v>
      </c>
      <c r="B510" t="s">
        <v>501</v>
      </c>
      <c r="C510" t="str">
        <f>HYPERLINK("https://talan.bank.gov.ua/get-user-certificate/tzADCINV8Nq4Pm9MXRxf","Завантажити сертифікат")</f>
        <v>Завантажити сертифікат</v>
      </c>
    </row>
    <row r="511" spans="1:3" x14ac:dyDescent="0.3">
      <c r="A511" s="2">
        <v>510</v>
      </c>
      <c r="B511" t="s">
        <v>502</v>
      </c>
      <c r="C511" t="str">
        <f>HYPERLINK("https://talan.bank.gov.ua/get-user-certificate/tzADCDFbzz6NnyOpPCUN","Завантажити сертифікат")</f>
        <v>Завантажити сертифікат</v>
      </c>
    </row>
    <row r="512" spans="1:3" x14ac:dyDescent="0.3">
      <c r="A512" s="2">
        <v>511</v>
      </c>
      <c r="B512" t="s">
        <v>503</v>
      </c>
      <c r="C512" t="str">
        <f>HYPERLINK("https://talan.bank.gov.ua/get-user-certificate/tzADCFjEA5FceKlip1gp","Завантажити сертифікат")</f>
        <v>Завантажити сертифікат</v>
      </c>
    </row>
    <row r="513" spans="1:3" x14ac:dyDescent="0.3">
      <c r="A513" s="2">
        <v>512</v>
      </c>
      <c r="B513" t="s">
        <v>504</v>
      </c>
      <c r="C513" t="str">
        <f>HYPERLINK("https://talan.bank.gov.ua/get-user-certificate/tzADC_SQMewWIIFtkJzW","Завантажити сертифікат")</f>
        <v>Завантажити сертифікат</v>
      </c>
    </row>
    <row r="514" spans="1:3" x14ac:dyDescent="0.3">
      <c r="A514" s="2">
        <v>513</v>
      </c>
      <c r="B514" t="s">
        <v>505</v>
      </c>
      <c r="C514" t="str">
        <f>HYPERLINK("https://talan.bank.gov.ua/get-user-certificate/tzADC_RbV9VnuJzpI8Dl","Завантажити сертифікат")</f>
        <v>Завантажити сертифікат</v>
      </c>
    </row>
    <row r="515" spans="1:3" x14ac:dyDescent="0.3">
      <c r="A515" s="2">
        <v>514</v>
      </c>
      <c r="B515" t="s">
        <v>506</v>
      </c>
      <c r="C515" t="str">
        <f>HYPERLINK("https://talan.bank.gov.ua/get-user-certificate/tzADCWgdQkRUL_GtD045","Завантажити сертифікат")</f>
        <v>Завантажити сертифікат</v>
      </c>
    </row>
    <row r="516" spans="1:3" x14ac:dyDescent="0.3">
      <c r="A516" s="2">
        <v>515</v>
      </c>
      <c r="B516" t="s">
        <v>507</v>
      </c>
      <c r="C516" t="str">
        <f>HYPERLINK("https://talan.bank.gov.ua/get-user-certificate/tzADCAaEdZe6x74kHL8_","Завантажити сертифікат")</f>
        <v>Завантажити сертифікат</v>
      </c>
    </row>
    <row r="517" spans="1:3" x14ac:dyDescent="0.3">
      <c r="A517" s="2">
        <v>516</v>
      </c>
      <c r="B517" t="s">
        <v>508</v>
      </c>
      <c r="C517" t="str">
        <f>HYPERLINK("https://talan.bank.gov.ua/get-user-certificate/tzADCsi9gWbmBEEK5uo3","Завантажити сертифікат")</f>
        <v>Завантажити сертифікат</v>
      </c>
    </row>
    <row r="518" spans="1:3" x14ac:dyDescent="0.3">
      <c r="A518" s="2">
        <v>517</v>
      </c>
      <c r="B518" t="s">
        <v>509</v>
      </c>
      <c r="C518" t="str">
        <f>HYPERLINK("https://talan.bank.gov.ua/get-user-certificate/tzADCV8TIaXAD-kQmb87","Завантажити сертифікат")</f>
        <v>Завантажити сертифікат</v>
      </c>
    </row>
    <row r="519" spans="1:3" x14ac:dyDescent="0.3">
      <c r="A519" s="2">
        <v>518</v>
      </c>
      <c r="B519" t="s">
        <v>510</v>
      </c>
      <c r="C519" t="str">
        <f>HYPERLINK("https://talan.bank.gov.ua/get-user-certificate/tzADCYeBXcI-9yTIfRbL","Завантажити сертифікат")</f>
        <v>Завантажити сертифікат</v>
      </c>
    </row>
    <row r="520" spans="1:3" x14ac:dyDescent="0.3">
      <c r="A520" s="2">
        <v>519</v>
      </c>
      <c r="B520" t="s">
        <v>511</v>
      </c>
      <c r="C520" t="str">
        <f>HYPERLINK("https://talan.bank.gov.ua/get-user-certificate/tzADCu6ptLTaqK5syrF5","Завантажити сертифікат")</f>
        <v>Завантажити сертифікат</v>
      </c>
    </row>
    <row r="521" spans="1:3" x14ac:dyDescent="0.3">
      <c r="A521" s="2">
        <v>520</v>
      </c>
      <c r="B521" t="s">
        <v>512</v>
      </c>
      <c r="C521" t="str">
        <f>HYPERLINK("https://talan.bank.gov.ua/get-user-certificate/tzADCBiKatGf9BQnNa-v","Завантажити сертифікат")</f>
        <v>Завантажити сертифікат</v>
      </c>
    </row>
    <row r="522" spans="1:3" x14ac:dyDescent="0.3">
      <c r="A522" s="2">
        <v>521</v>
      </c>
      <c r="B522" t="s">
        <v>513</v>
      </c>
      <c r="C522" t="str">
        <f>HYPERLINK("https://talan.bank.gov.ua/get-user-certificate/tzADCoYPO8FQHvMeiXZn","Завантажити сертифікат")</f>
        <v>Завантажити сертифікат</v>
      </c>
    </row>
    <row r="523" spans="1:3" x14ac:dyDescent="0.3">
      <c r="A523" s="2">
        <v>522</v>
      </c>
      <c r="B523" t="s">
        <v>514</v>
      </c>
      <c r="C523" t="str">
        <f>HYPERLINK("https://talan.bank.gov.ua/get-user-certificate/tzADCy5qpLeyBkWNuKg0","Завантажити сертифікат")</f>
        <v>Завантажити сертифікат</v>
      </c>
    </row>
    <row r="524" spans="1:3" x14ac:dyDescent="0.3">
      <c r="A524" s="2">
        <v>523</v>
      </c>
      <c r="B524" t="s">
        <v>515</v>
      </c>
      <c r="C524" t="str">
        <f>HYPERLINK("https://talan.bank.gov.ua/get-user-certificate/tzADCCoTMR1PanH5BLZJ","Завантажити сертифікат")</f>
        <v>Завантажити сертифікат</v>
      </c>
    </row>
    <row r="525" spans="1:3" x14ac:dyDescent="0.3">
      <c r="A525" s="2">
        <v>524</v>
      </c>
      <c r="B525" t="s">
        <v>516</v>
      </c>
      <c r="C525" t="str">
        <f>HYPERLINK("https://talan.bank.gov.ua/get-user-certificate/tzADCYiP0nscYLxRE4Y_","Завантажити сертифікат")</f>
        <v>Завантажити сертифікат</v>
      </c>
    </row>
    <row r="526" spans="1:3" x14ac:dyDescent="0.3">
      <c r="A526" s="2">
        <v>525</v>
      </c>
      <c r="B526" t="s">
        <v>517</v>
      </c>
      <c r="C526" t="str">
        <f>HYPERLINK("https://talan.bank.gov.ua/get-user-certificate/tzADC7Cma7RfkJF_iRkC","Завантажити сертифікат")</f>
        <v>Завантажити сертифікат</v>
      </c>
    </row>
    <row r="527" spans="1:3" x14ac:dyDescent="0.3">
      <c r="A527" s="2">
        <v>526</v>
      </c>
      <c r="B527" t="s">
        <v>518</v>
      </c>
      <c r="C527" t="str">
        <f>HYPERLINK("https://talan.bank.gov.ua/get-user-certificate/tzADC4QyxzDoE6W9Vieh","Завантажити сертифікат")</f>
        <v>Завантажити сертифікат</v>
      </c>
    </row>
    <row r="528" spans="1:3" x14ac:dyDescent="0.3">
      <c r="A528" s="2">
        <v>527</v>
      </c>
      <c r="B528" t="s">
        <v>519</v>
      </c>
      <c r="C528" t="str">
        <f>HYPERLINK("https://talan.bank.gov.ua/get-user-certificate/tzADCoaJ6VKKCt4JDB4F","Завантажити сертифікат")</f>
        <v>Завантажити сертифікат</v>
      </c>
    </row>
    <row r="529" spans="1:3" x14ac:dyDescent="0.3">
      <c r="A529" s="2">
        <v>528</v>
      </c>
      <c r="B529" t="s">
        <v>520</v>
      </c>
      <c r="C529" t="str">
        <f>HYPERLINK("https://talan.bank.gov.ua/get-user-certificate/tzADCusdwhp_Y033BaHS","Завантажити сертифікат")</f>
        <v>Завантажити сертифікат</v>
      </c>
    </row>
    <row r="530" spans="1:3" x14ac:dyDescent="0.3">
      <c r="A530" s="2">
        <v>529</v>
      </c>
      <c r="B530" t="s">
        <v>521</v>
      </c>
      <c r="C530" t="str">
        <f>HYPERLINK("https://talan.bank.gov.ua/get-user-certificate/tzADCcvRuYlGOAHjjycs","Завантажити сертифікат")</f>
        <v>Завантажити сертифікат</v>
      </c>
    </row>
    <row r="531" spans="1:3" x14ac:dyDescent="0.3">
      <c r="A531" s="2">
        <v>530</v>
      </c>
      <c r="B531" t="s">
        <v>522</v>
      </c>
      <c r="C531" t="str">
        <f>HYPERLINK("https://talan.bank.gov.ua/get-user-certificate/tzADCv7E4NLJSXaYHv7W","Завантажити сертифікат")</f>
        <v>Завантажити сертифікат</v>
      </c>
    </row>
    <row r="532" spans="1:3" x14ac:dyDescent="0.3">
      <c r="A532" s="2">
        <v>531</v>
      </c>
      <c r="B532" t="s">
        <v>523</v>
      </c>
      <c r="C532" t="str">
        <f>HYPERLINK("https://talan.bank.gov.ua/get-user-certificate/tzADCc0QBUgd4b5mmxWr","Завантажити сертифікат")</f>
        <v>Завантажити сертифікат</v>
      </c>
    </row>
    <row r="533" spans="1:3" x14ac:dyDescent="0.3">
      <c r="A533" s="2">
        <v>532</v>
      </c>
      <c r="B533" t="s">
        <v>524</v>
      </c>
      <c r="C533" t="str">
        <f>HYPERLINK("https://talan.bank.gov.ua/get-user-certificate/tzADCUy4OHtqwtF4GcuU","Завантажити сертифікат")</f>
        <v>Завантажити сертифікат</v>
      </c>
    </row>
    <row r="534" spans="1:3" x14ac:dyDescent="0.3">
      <c r="A534" s="2">
        <v>533</v>
      </c>
      <c r="B534" t="s">
        <v>525</v>
      </c>
      <c r="C534" t="str">
        <f>HYPERLINK("https://talan.bank.gov.ua/get-user-certificate/tzADCLf7D_FHvLQVoK0U","Завантажити сертифікат")</f>
        <v>Завантажити сертифікат</v>
      </c>
    </row>
    <row r="535" spans="1:3" x14ac:dyDescent="0.3">
      <c r="A535" s="2">
        <v>534</v>
      </c>
      <c r="B535" t="s">
        <v>526</v>
      </c>
      <c r="C535" t="str">
        <f>HYPERLINK("https://talan.bank.gov.ua/get-user-certificate/tzADCX2x3OfGQUYWoamP","Завантажити сертифікат")</f>
        <v>Завантажити сертифікат</v>
      </c>
    </row>
    <row r="536" spans="1:3" x14ac:dyDescent="0.3">
      <c r="A536" s="2">
        <v>535</v>
      </c>
      <c r="B536" t="s">
        <v>527</v>
      </c>
      <c r="C536" t="str">
        <f>HYPERLINK("https://talan.bank.gov.ua/get-user-certificate/tzADClEOzIdjLSjffTrt","Завантажити сертифікат")</f>
        <v>Завантажити сертифікат</v>
      </c>
    </row>
    <row r="537" spans="1:3" x14ac:dyDescent="0.3">
      <c r="A537" s="2">
        <v>536</v>
      </c>
      <c r="B537" t="s">
        <v>528</v>
      </c>
      <c r="C537" t="str">
        <f>HYPERLINK("https://talan.bank.gov.ua/get-user-certificate/tzADCl710JvJ4P_F3FbM","Завантажити сертифікат")</f>
        <v>Завантажити сертифікат</v>
      </c>
    </row>
    <row r="538" spans="1:3" x14ac:dyDescent="0.3">
      <c r="A538" s="2">
        <v>537</v>
      </c>
      <c r="B538" t="s">
        <v>529</v>
      </c>
      <c r="C538" t="str">
        <f>HYPERLINK("https://talan.bank.gov.ua/get-user-certificate/tzADC3TLWHwgV1baTKbN","Завантажити сертифікат")</f>
        <v>Завантажити сертифікат</v>
      </c>
    </row>
    <row r="539" spans="1:3" x14ac:dyDescent="0.3">
      <c r="A539" s="2">
        <v>538</v>
      </c>
      <c r="B539" t="s">
        <v>530</v>
      </c>
      <c r="C539" t="str">
        <f>HYPERLINK("https://talan.bank.gov.ua/get-user-certificate/tzADCI7XBl6eFS4I9g-P","Завантажити сертифікат")</f>
        <v>Завантажити сертифікат</v>
      </c>
    </row>
    <row r="540" spans="1:3" x14ac:dyDescent="0.3">
      <c r="A540" s="2">
        <v>539</v>
      </c>
      <c r="B540" t="s">
        <v>531</v>
      </c>
      <c r="C540" t="str">
        <f>HYPERLINK("https://talan.bank.gov.ua/get-user-certificate/tzADC4-jw40Yrk3Fuucx","Завантажити сертифікат")</f>
        <v>Завантажити сертифікат</v>
      </c>
    </row>
    <row r="541" spans="1:3" x14ac:dyDescent="0.3">
      <c r="A541" s="2">
        <v>540</v>
      </c>
      <c r="B541" t="s">
        <v>532</v>
      </c>
      <c r="C541" t="str">
        <f>HYPERLINK("https://talan.bank.gov.ua/get-user-certificate/tzADCvVZnu7jDmOHmq8z","Завантажити сертифікат")</f>
        <v>Завантажити сертифікат</v>
      </c>
    </row>
    <row r="542" spans="1:3" x14ac:dyDescent="0.3">
      <c r="A542" s="2">
        <v>541</v>
      </c>
      <c r="B542" t="s">
        <v>533</v>
      </c>
      <c r="C542" t="str">
        <f>HYPERLINK("https://talan.bank.gov.ua/get-user-certificate/tzADC-yDicSiXODleyGf","Завантажити сертифікат")</f>
        <v>Завантажити сертифікат</v>
      </c>
    </row>
    <row r="543" spans="1:3" x14ac:dyDescent="0.3">
      <c r="A543" s="2">
        <v>542</v>
      </c>
      <c r="B543" t="s">
        <v>534</v>
      </c>
      <c r="C543" t="str">
        <f>HYPERLINK("https://talan.bank.gov.ua/get-user-certificate/tzADCxHY8zyV9xiSnB9n","Завантажити сертифікат")</f>
        <v>Завантажити сертифікат</v>
      </c>
    </row>
    <row r="544" spans="1:3" x14ac:dyDescent="0.3">
      <c r="A544" s="2">
        <v>543</v>
      </c>
      <c r="B544" t="s">
        <v>535</v>
      </c>
      <c r="C544" t="str">
        <f>HYPERLINK("https://talan.bank.gov.ua/get-user-certificate/tzADCxFVweMLnx4QDywn","Завантажити сертифікат")</f>
        <v>Завантажити сертифікат</v>
      </c>
    </row>
    <row r="545" spans="1:3" x14ac:dyDescent="0.3">
      <c r="A545" s="2">
        <v>544</v>
      </c>
      <c r="B545" t="s">
        <v>536</v>
      </c>
      <c r="C545" t="str">
        <f>HYPERLINK("https://talan.bank.gov.ua/get-user-certificate/tzADCsSTJgUfMc_oR-QQ","Завантажити сертифікат")</f>
        <v>Завантажити сертифікат</v>
      </c>
    </row>
    <row r="546" spans="1:3" x14ac:dyDescent="0.3">
      <c r="A546" s="2">
        <v>545</v>
      </c>
      <c r="B546" t="s">
        <v>537</v>
      </c>
      <c r="C546" t="str">
        <f>HYPERLINK("https://talan.bank.gov.ua/get-user-certificate/tzADCB7NRS_ZwGpvtHTB","Завантажити сертифікат")</f>
        <v>Завантажити сертифікат</v>
      </c>
    </row>
    <row r="547" spans="1:3" x14ac:dyDescent="0.3">
      <c r="A547" s="2">
        <v>546</v>
      </c>
      <c r="B547" t="s">
        <v>538</v>
      </c>
      <c r="C547" t="str">
        <f>HYPERLINK("https://talan.bank.gov.ua/get-user-certificate/tzADCClQLBgDR_1tXHbr","Завантажити сертифікат")</f>
        <v>Завантажити сертифікат</v>
      </c>
    </row>
    <row r="548" spans="1:3" x14ac:dyDescent="0.3">
      <c r="A548" s="2">
        <v>547</v>
      </c>
      <c r="B548" t="s">
        <v>539</v>
      </c>
      <c r="C548" t="str">
        <f>HYPERLINK("https://talan.bank.gov.ua/get-user-certificate/tzADCOJYANYFn2_PISXa","Завантажити сертифікат")</f>
        <v>Завантажити сертифікат</v>
      </c>
    </row>
    <row r="549" spans="1:3" x14ac:dyDescent="0.3">
      <c r="A549" s="2">
        <v>548</v>
      </c>
      <c r="B549" t="s">
        <v>540</v>
      </c>
      <c r="C549" t="str">
        <f>HYPERLINK("https://talan.bank.gov.ua/get-user-certificate/tzADCMUWKv4umSblKQic","Завантажити сертифікат")</f>
        <v>Завантажити сертифікат</v>
      </c>
    </row>
    <row r="550" spans="1:3" x14ac:dyDescent="0.3">
      <c r="A550" s="2">
        <v>549</v>
      </c>
      <c r="B550" t="s">
        <v>541</v>
      </c>
      <c r="C550" t="str">
        <f>HYPERLINK("https://talan.bank.gov.ua/get-user-certificate/tzADCXFspbVlWR_vxF21","Завантажити сертифікат")</f>
        <v>Завантажити сертифікат</v>
      </c>
    </row>
    <row r="551" spans="1:3" x14ac:dyDescent="0.3">
      <c r="A551" s="2">
        <v>550</v>
      </c>
      <c r="B551" t="s">
        <v>542</v>
      </c>
      <c r="C551" t="str">
        <f>HYPERLINK("https://talan.bank.gov.ua/get-user-certificate/tzADChFpsVIk69f2HBEI","Завантажити сертифікат")</f>
        <v>Завантажити сертифікат</v>
      </c>
    </row>
    <row r="552" spans="1:3" x14ac:dyDescent="0.3">
      <c r="A552" s="2">
        <v>551</v>
      </c>
      <c r="B552" t="s">
        <v>543</v>
      </c>
      <c r="C552" t="str">
        <f>HYPERLINK("https://talan.bank.gov.ua/get-user-certificate/tzADCFX8svJmRsWSyrpO","Завантажити сертифікат")</f>
        <v>Завантажити сертифікат</v>
      </c>
    </row>
    <row r="553" spans="1:3" x14ac:dyDescent="0.3">
      <c r="A553" s="2">
        <v>552</v>
      </c>
      <c r="B553" t="s">
        <v>544</v>
      </c>
      <c r="C553" t="str">
        <f>HYPERLINK("https://talan.bank.gov.ua/get-user-certificate/tzADC-HFGFlCbCTjmy4C","Завантажити сертифікат")</f>
        <v>Завантажити сертифікат</v>
      </c>
    </row>
    <row r="554" spans="1:3" x14ac:dyDescent="0.3">
      <c r="A554" s="2">
        <v>553</v>
      </c>
      <c r="B554" t="s">
        <v>545</v>
      </c>
      <c r="C554" t="str">
        <f>HYPERLINK("https://talan.bank.gov.ua/get-user-certificate/tzADCWqwMhVXbT4v3g_c","Завантажити сертифікат")</f>
        <v>Завантажити сертифікат</v>
      </c>
    </row>
    <row r="555" spans="1:3" x14ac:dyDescent="0.3">
      <c r="A555" s="2">
        <v>554</v>
      </c>
      <c r="B555" t="s">
        <v>546</v>
      </c>
      <c r="C555" t="str">
        <f>HYPERLINK("https://talan.bank.gov.ua/get-user-certificate/tzADCVav4pX0VpEwlJ75","Завантажити сертифікат")</f>
        <v>Завантажити сертифікат</v>
      </c>
    </row>
    <row r="556" spans="1:3" x14ac:dyDescent="0.3">
      <c r="A556" s="2">
        <v>555</v>
      </c>
      <c r="B556" t="s">
        <v>547</v>
      </c>
      <c r="C556" t="str">
        <f>HYPERLINK("https://talan.bank.gov.ua/get-user-certificate/tzADCFP5JSaU2Qe32JCo","Завантажити сертифікат")</f>
        <v>Завантажити сертифікат</v>
      </c>
    </row>
    <row r="557" spans="1:3" x14ac:dyDescent="0.3">
      <c r="A557" s="2">
        <v>556</v>
      </c>
      <c r="B557" t="s">
        <v>548</v>
      </c>
      <c r="C557" t="str">
        <f>HYPERLINK("https://talan.bank.gov.ua/get-user-certificate/tzADCuCUPtQfHW3DMufr","Завантажити сертифікат")</f>
        <v>Завантажити сертифікат</v>
      </c>
    </row>
    <row r="558" spans="1:3" x14ac:dyDescent="0.3">
      <c r="A558" s="2">
        <v>557</v>
      </c>
      <c r="B558" t="s">
        <v>549</v>
      </c>
      <c r="C558" t="str">
        <f>HYPERLINK("https://talan.bank.gov.ua/get-user-certificate/tzADCfnHmGZidc5S3KP_","Завантажити сертифікат")</f>
        <v>Завантажити сертифікат</v>
      </c>
    </row>
    <row r="559" spans="1:3" x14ac:dyDescent="0.3">
      <c r="A559" s="2">
        <v>558</v>
      </c>
      <c r="B559" t="s">
        <v>550</v>
      </c>
      <c r="C559" t="str">
        <f>HYPERLINK("https://talan.bank.gov.ua/get-user-certificate/tzADCZa3p7ncAMQCLCfp","Завантажити сертифікат")</f>
        <v>Завантажити сертифікат</v>
      </c>
    </row>
    <row r="560" spans="1:3" x14ac:dyDescent="0.3">
      <c r="A560" s="2">
        <v>559</v>
      </c>
      <c r="B560" t="s">
        <v>551</v>
      </c>
      <c r="C560" t="str">
        <f>HYPERLINK("https://talan.bank.gov.ua/get-user-certificate/tzADCGr3QX73cpB0t6R7","Завантажити сертифікат")</f>
        <v>Завантажити сертифікат</v>
      </c>
    </row>
    <row r="561" spans="1:3" x14ac:dyDescent="0.3">
      <c r="A561" s="2">
        <v>560</v>
      </c>
      <c r="B561" t="s">
        <v>552</v>
      </c>
      <c r="C561" t="str">
        <f>HYPERLINK("https://talan.bank.gov.ua/get-user-certificate/tzADC1HW2bRnJtZqguiq","Завантажити сертифікат")</f>
        <v>Завантажити сертифікат</v>
      </c>
    </row>
    <row r="562" spans="1:3" x14ac:dyDescent="0.3">
      <c r="A562" s="2">
        <v>561</v>
      </c>
      <c r="B562" t="s">
        <v>553</v>
      </c>
      <c r="C562" t="str">
        <f>HYPERLINK("https://talan.bank.gov.ua/get-user-certificate/tzADCN2B7H0mW7VvGeEM","Завантажити сертифікат")</f>
        <v>Завантажити сертифікат</v>
      </c>
    </row>
    <row r="563" spans="1:3" x14ac:dyDescent="0.3">
      <c r="A563" s="2">
        <v>562</v>
      </c>
      <c r="B563" t="s">
        <v>554</v>
      </c>
      <c r="C563" t="str">
        <f>HYPERLINK("https://talan.bank.gov.ua/get-user-certificate/tzADCjQs7kIGjbQgD61m","Завантажити сертифікат")</f>
        <v>Завантажити сертифікат</v>
      </c>
    </row>
    <row r="564" spans="1:3" x14ac:dyDescent="0.3">
      <c r="A564" s="2">
        <v>563</v>
      </c>
      <c r="B564" t="s">
        <v>555</v>
      </c>
      <c r="C564" t="str">
        <f>HYPERLINK("https://talan.bank.gov.ua/get-user-certificate/tzADCGJIkREnJghhNvl8","Завантажити сертифікат")</f>
        <v>Завантажити сертифікат</v>
      </c>
    </row>
    <row r="565" spans="1:3" x14ac:dyDescent="0.3">
      <c r="A565" s="2">
        <v>564</v>
      </c>
      <c r="B565" t="s">
        <v>556</v>
      </c>
      <c r="C565" t="str">
        <f>HYPERLINK("https://talan.bank.gov.ua/get-user-certificate/tzADCriUTLJjcfyabEH1","Завантажити сертифікат")</f>
        <v>Завантажити сертифікат</v>
      </c>
    </row>
    <row r="566" spans="1:3" x14ac:dyDescent="0.3">
      <c r="A566" s="2">
        <v>565</v>
      </c>
      <c r="B566" t="s">
        <v>557</v>
      </c>
      <c r="C566" t="str">
        <f>HYPERLINK("https://talan.bank.gov.ua/get-user-certificate/tzADCA6zNNQ_1JkNMI-A","Завантажити сертифікат")</f>
        <v>Завантажити сертифікат</v>
      </c>
    </row>
    <row r="567" spans="1:3" x14ac:dyDescent="0.3">
      <c r="A567" s="2">
        <v>566</v>
      </c>
      <c r="B567" t="s">
        <v>558</v>
      </c>
      <c r="C567" t="str">
        <f>HYPERLINK("https://talan.bank.gov.ua/get-user-certificate/tzADCXTgoTJL30W9NUj9","Завантажити сертифікат")</f>
        <v>Завантажити сертифікат</v>
      </c>
    </row>
    <row r="568" spans="1:3" x14ac:dyDescent="0.3">
      <c r="A568" s="2">
        <v>567</v>
      </c>
      <c r="B568" t="s">
        <v>559</v>
      </c>
      <c r="C568" t="str">
        <f>HYPERLINK("https://talan.bank.gov.ua/get-user-certificate/tzADCPXX5bxSJ5bRtUSW","Завантажити сертифікат")</f>
        <v>Завантажити сертифікат</v>
      </c>
    </row>
    <row r="569" spans="1:3" x14ac:dyDescent="0.3">
      <c r="A569" s="2">
        <v>568</v>
      </c>
      <c r="B569" t="s">
        <v>560</v>
      </c>
      <c r="C569" t="str">
        <f>HYPERLINK("https://talan.bank.gov.ua/get-user-certificate/tzADCuYCCHZGvwpb9LA1","Завантажити сертифікат")</f>
        <v>Завантажити сертифікат</v>
      </c>
    </row>
    <row r="570" spans="1:3" x14ac:dyDescent="0.3">
      <c r="A570" s="2">
        <v>569</v>
      </c>
      <c r="B570" t="s">
        <v>561</v>
      </c>
      <c r="C570" t="str">
        <f>HYPERLINK("https://talan.bank.gov.ua/get-user-certificate/tzADCEnyXcdUmYKGij7D","Завантажити сертифікат")</f>
        <v>Завантажити сертифікат</v>
      </c>
    </row>
    <row r="571" spans="1:3" x14ac:dyDescent="0.3">
      <c r="A571" s="2">
        <v>570</v>
      </c>
      <c r="B571" t="s">
        <v>562</v>
      </c>
      <c r="C571" t="str">
        <f>HYPERLINK("https://talan.bank.gov.ua/get-user-certificate/tzADC4TRS1sCxs47UG5d","Завантажити сертифікат")</f>
        <v>Завантажити сертифікат</v>
      </c>
    </row>
    <row r="572" spans="1:3" x14ac:dyDescent="0.3">
      <c r="A572" s="2">
        <v>571</v>
      </c>
      <c r="B572" t="s">
        <v>563</v>
      </c>
      <c r="C572" t="str">
        <f>HYPERLINK("https://talan.bank.gov.ua/get-user-certificate/tzADC1qeEeDJM0wUZ-BJ","Завантажити сертифікат")</f>
        <v>Завантажити сертифікат</v>
      </c>
    </row>
    <row r="573" spans="1:3" x14ac:dyDescent="0.3">
      <c r="A573" s="2">
        <v>572</v>
      </c>
      <c r="B573" t="s">
        <v>564</v>
      </c>
      <c r="C573" t="str">
        <f>HYPERLINK("https://talan.bank.gov.ua/get-user-certificate/tzADCzW6yq8ok8-8S_gj","Завантажити сертифікат")</f>
        <v>Завантажити сертифікат</v>
      </c>
    </row>
    <row r="574" spans="1:3" x14ac:dyDescent="0.3">
      <c r="A574" s="2">
        <v>573</v>
      </c>
      <c r="B574" t="s">
        <v>565</v>
      </c>
      <c r="C574" t="str">
        <f>HYPERLINK("https://talan.bank.gov.ua/get-user-certificate/tzADCS_7ZivpDCt51S9B","Завантажити сертифікат")</f>
        <v>Завантажити сертифікат</v>
      </c>
    </row>
    <row r="575" spans="1:3" x14ac:dyDescent="0.3">
      <c r="A575" s="2">
        <v>574</v>
      </c>
      <c r="B575" t="s">
        <v>566</v>
      </c>
      <c r="C575" t="str">
        <f>HYPERLINK("https://talan.bank.gov.ua/get-user-certificate/tzADCuaYoBT6lmGT_OUo","Завантажити сертифікат")</f>
        <v>Завантажити сертифікат</v>
      </c>
    </row>
    <row r="576" spans="1:3" x14ac:dyDescent="0.3">
      <c r="A576" s="2">
        <v>575</v>
      </c>
      <c r="B576" t="s">
        <v>567</v>
      </c>
      <c r="C576" t="str">
        <f>HYPERLINK("https://talan.bank.gov.ua/get-user-certificate/tzADCP6U7lClTszShQo7","Завантажити сертифікат")</f>
        <v>Завантажити сертифікат</v>
      </c>
    </row>
    <row r="577" spans="1:3" x14ac:dyDescent="0.3">
      <c r="A577" s="2">
        <v>576</v>
      </c>
      <c r="B577" t="s">
        <v>568</v>
      </c>
      <c r="C577" t="str">
        <f>HYPERLINK("https://talan.bank.gov.ua/get-user-certificate/tzADCeIf3Aolye90HxLj","Завантажити сертифікат")</f>
        <v>Завантажити сертифікат</v>
      </c>
    </row>
    <row r="578" spans="1:3" x14ac:dyDescent="0.3">
      <c r="A578" s="2">
        <v>577</v>
      </c>
      <c r="B578" t="s">
        <v>569</v>
      </c>
      <c r="C578" t="str">
        <f>HYPERLINK("https://talan.bank.gov.ua/get-user-certificate/tzADCfV0JgKg7dzxEGU1","Завантажити сертифікат")</f>
        <v>Завантажити сертифікат</v>
      </c>
    </row>
    <row r="579" spans="1:3" x14ac:dyDescent="0.3">
      <c r="A579" s="2">
        <v>578</v>
      </c>
      <c r="B579" t="s">
        <v>570</v>
      </c>
      <c r="C579" t="str">
        <f>HYPERLINK("https://talan.bank.gov.ua/get-user-certificate/tzADC4j9M2zyIp0ojEs8","Завантажити сертифікат")</f>
        <v>Завантажити сертифікат</v>
      </c>
    </row>
    <row r="580" spans="1:3" x14ac:dyDescent="0.3">
      <c r="A580" s="2">
        <v>579</v>
      </c>
      <c r="B580" t="s">
        <v>571</v>
      </c>
      <c r="C580" t="str">
        <f>HYPERLINK("https://talan.bank.gov.ua/get-user-certificate/tzADCA7D0MLec82USayZ","Завантажити сертифікат")</f>
        <v>Завантажити сертифікат</v>
      </c>
    </row>
    <row r="581" spans="1:3" x14ac:dyDescent="0.3">
      <c r="A581" s="2">
        <v>580</v>
      </c>
      <c r="B581" t="s">
        <v>572</v>
      </c>
      <c r="C581" t="str">
        <f>HYPERLINK("https://talan.bank.gov.ua/get-user-certificate/tzADCxtnyF6nCsryo4lP","Завантажити сертифікат")</f>
        <v>Завантажити сертифікат</v>
      </c>
    </row>
    <row r="582" spans="1:3" x14ac:dyDescent="0.3">
      <c r="A582" s="2">
        <v>581</v>
      </c>
      <c r="B582" t="s">
        <v>573</v>
      </c>
      <c r="C582" t="str">
        <f>HYPERLINK("https://talan.bank.gov.ua/get-user-certificate/tzADCZl2xUS1ijhAHT-X","Завантажити сертифікат")</f>
        <v>Завантажити сертифікат</v>
      </c>
    </row>
    <row r="583" spans="1:3" x14ac:dyDescent="0.3">
      <c r="A583" s="2">
        <v>582</v>
      </c>
      <c r="B583" t="s">
        <v>574</v>
      </c>
      <c r="C583" t="str">
        <f>HYPERLINK("https://talan.bank.gov.ua/get-user-certificate/tzADC5tgwbQp8oVfg5SL","Завантажити сертифікат")</f>
        <v>Завантажити сертифікат</v>
      </c>
    </row>
    <row r="584" spans="1:3" x14ac:dyDescent="0.3">
      <c r="A584" s="2">
        <v>583</v>
      </c>
      <c r="B584" t="s">
        <v>575</v>
      </c>
      <c r="C584" t="str">
        <f>HYPERLINK("https://talan.bank.gov.ua/get-user-certificate/tzADCmudX36vmBlDPEh3","Завантажити сертифікат")</f>
        <v>Завантажити сертифікат</v>
      </c>
    </row>
    <row r="585" spans="1:3" x14ac:dyDescent="0.3">
      <c r="A585" s="2">
        <v>584</v>
      </c>
      <c r="B585" t="s">
        <v>576</v>
      </c>
      <c r="C585" t="str">
        <f>HYPERLINK("https://talan.bank.gov.ua/get-user-certificate/tzADCjLnNw4YhZnlvwvC","Завантажити сертифікат")</f>
        <v>Завантажити сертифікат</v>
      </c>
    </row>
    <row r="586" spans="1:3" x14ac:dyDescent="0.3">
      <c r="A586" s="2">
        <v>585</v>
      </c>
      <c r="B586" t="s">
        <v>577</v>
      </c>
      <c r="C586" t="str">
        <f>HYPERLINK("https://talan.bank.gov.ua/get-user-certificate/tzADCdM-vQ6oJWOl2eLR","Завантажити сертифікат")</f>
        <v>Завантажити сертифікат</v>
      </c>
    </row>
    <row r="587" spans="1:3" x14ac:dyDescent="0.3">
      <c r="A587" s="2">
        <v>586</v>
      </c>
      <c r="B587" t="s">
        <v>578</v>
      </c>
      <c r="C587" t="str">
        <f>HYPERLINK("https://talan.bank.gov.ua/get-user-certificate/tzADCxq8GWCDe0RMo30i","Завантажити сертифікат")</f>
        <v>Завантажити сертифікат</v>
      </c>
    </row>
    <row r="588" spans="1:3" x14ac:dyDescent="0.3">
      <c r="A588" s="2">
        <v>587</v>
      </c>
      <c r="B588" t="s">
        <v>579</v>
      </c>
      <c r="C588" t="str">
        <f>HYPERLINK("https://talan.bank.gov.ua/get-user-certificate/tzADCEe4EDNX8Sp39mO2","Завантажити сертифікат")</f>
        <v>Завантажити сертифікат</v>
      </c>
    </row>
    <row r="589" spans="1:3" x14ac:dyDescent="0.3">
      <c r="A589" s="2">
        <v>588</v>
      </c>
      <c r="B589" t="s">
        <v>580</v>
      </c>
      <c r="C589" t="str">
        <f>HYPERLINK("https://talan.bank.gov.ua/get-user-certificate/tzADCYDXMCF-CD45h4Nh","Завантажити сертифікат")</f>
        <v>Завантажити сертифікат</v>
      </c>
    </row>
    <row r="590" spans="1:3" x14ac:dyDescent="0.3">
      <c r="A590" s="2">
        <v>589</v>
      </c>
      <c r="B590" t="s">
        <v>577</v>
      </c>
      <c r="C590" t="str">
        <f>HYPERLINK("https://talan.bank.gov.ua/get-user-certificate/tzADC6HoQYzspkO6We3_","Завантажити сертифікат")</f>
        <v>Завантажити сертифікат</v>
      </c>
    </row>
    <row r="591" spans="1:3" x14ac:dyDescent="0.3">
      <c r="A591" s="2">
        <v>590</v>
      </c>
      <c r="B591" t="s">
        <v>581</v>
      </c>
      <c r="C591" t="str">
        <f>HYPERLINK("https://talan.bank.gov.ua/get-user-certificate/tzADCt6Qp1HaL5eQ00cH","Завантажити сертифікат")</f>
        <v>Завантажити сертифікат</v>
      </c>
    </row>
    <row r="592" spans="1:3" x14ac:dyDescent="0.3">
      <c r="A592" s="2">
        <v>591</v>
      </c>
      <c r="B592" t="s">
        <v>582</v>
      </c>
      <c r="C592" t="str">
        <f>HYPERLINK("https://talan.bank.gov.ua/get-user-certificate/tzADCu7zLo5adA4xw7rd","Завантажити сертифікат")</f>
        <v>Завантажити сертифікат</v>
      </c>
    </row>
    <row r="593" spans="1:3" x14ac:dyDescent="0.3">
      <c r="A593" s="2">
        <v>592</v>
      </c>
      <c r="B593" t="s">
        <v>583</v>
      </c>
      <c r="C593" t="str">
        <f>HYPERLINK("https://talan.bank.gov.ua/get-user-certificate/tzADCXcAKTp3g4IDGbev","Завантажити сертифікат")</f>
        <v>Завантажити сертифікат</v>
      </c>
    </row>
    <row r="594" spans="1:3" x14ac:dyDescent="0.3">
      <c r="A594" s="2">
        <v>593</v>
      </c>
      <c r="B594" t="s">
        <v>584</v>
      </c>
      <c r="C594" t="str">
        <f>HYPERLINK("https://talan.bank.gov.ua/get-user-certificate/tzADCQqSvYsYJkZIv61A","Завантажити сертифікат")</f>
        <v>Завантажити сертифікат</v>
      </c>
    </row>
    <row r="595" spans="1:3" x14ac:dyDescent="0.3">
      <c r="A595" s="2">
        <v>594</v>
      </c>
      <c r="B595" t="s">
        <v>585</v>
      </c>
      <c r="C595" t="str">
        <f>HYPERLINK("https://talan.bank.gov.ua/get-user-certificate/tzADCzZtS6xcNqa0DJfJ","Завантажити сертифікат")</f>
        <v>Завантажити сертифікат</v>
      </c>
    </row>
    <row r="596" spans="1:3" x14ac:dyDescent="0.3">
      <c r="A596" s="2">
        <v>595</v>
      </c>
      <c r="B596" t="s">
        <v>586</v>
      </c>
      <c r="C596" t="str">
        <f>HYPERLINK("https://talan.bank.gov.ua/get-user-certificate/tzADCgqkPyqsN1LprCnT","Завантажити сертифікат")</f>
        <v>Завантажити сертифікат</v>
      </c>
    </row>
    <row r="597" spans="1:3" x14ac:dyDescent="0.3">
      <c r="A597" s="2">
        <v>596</v>
      </c>
      <c r="B597" t="s">
        <v>587</v>
      </c>
      <c r="C597" t="str">
        <f>HYPERLINK("https://talan.bank.gov.ua/get-user-certificate/tzADC9QkR3CQdXpA7iul","Завантажити сертифікат")</f>
        <v>Завантажити сертифікат</v>
      </c>
    </row>
    <row r="598" spans="1:3" x14ac:dyDescent="0.3">
      <c r="A598" s="2">
        <v>597</v>
      </c>
      <c r="B598" t="s">
        <v>588</v>
      </c>
      <c r="C598" t="str">
        <f>HYPERLINK("https://talan.bank.gov.ua/get-user-certificate/tzADCBS--apIIAbkhhZ_","Завантажити сертифікат")</f>
        <v>Завантажити сертифікат</v>
      </c>
    </row>
    <row r="599" spans="1:3" x14ac:dyDescent="0.3">
      <c r="A599" s="2">
        <v>598</v>
      </c>
      <c r="B599" t="s">
        <v>589</v>
      </c>
      <c r="C599" t="str">
        <f>HYPERLINK("https://talan.bank.gov.ua/get-user-certificate/tzADCqW7bFy657P0gvbS","Завантажити сертифікат")</f>
        <v>Завантажити сертифікат</v>
      </c>
    </row>
    <row r="600" spans="1:3" x14ac:dyDescent="0.3">
      <c r="A600" s="2">
        <v>599</v>
      </c>
      <c r="B600" t="s">
        <v>590</v>
      </c>
      <c r="C600" t="str">
        <f>HYPERLINK("https://talan.bank.gov.ua/get-user-certificate/tzADCFIB2IvtONtWhmcq","Завантажити сертифікат")</f>
        <v>Завантажити сертифікат</v>
      </c>
    </row>
    <row r="601" spans="1:3" x14ac:dyDescent="0.3">
      <c r="A601" s="2">
        <v>600</v>
      </c>
      <c r="B601" t="s">
        <v>591</v>
      </c>
      <c r="C601" t="str">
        <f>HYPERLINK("https://talan.bank.gov.ua/get-user-certificate/tzADCDzKTUTUEDaqt-o0","Завантажити сертифікат")</f>
        <v>Завантажити сертифікат</v>
      </c>
    </row>
    <row r="602" spans="1:3" x14ac:dyDescent="0.3">
      <c r="A602" s="2">
        <v>601</v>
      </c>
      <c r="B602" t="s">
        <v>592</v>
      </c>
      <c r="C602" t="str">
        <f>HYPERLINK("https://talan.bank.gov.ua/get-user-certificate/tzADCphaoBR_68-oMzyF","Завантажити сертифікат")</f>
        <v>Завантажити сертифікат</v>
      </c>
    </row>
    <row r="603" spans="1:3" x14ac:dyDescent="0.3">
      <c r="A603" s="2">
        <v>602</v>
      </c>
      <c r="B603" t="s">
        <v>593</v>
      </c>
      <c r="C603" t="str">
        <f>HYPERLINK("https://talan.bank.gov.ua/get-user-certificate/tzADCnVG_loW2soMFy1y","Завантажити сертифікат")</f>
        <v>Завантажити сертифікат</v>
      </c>
    </row>
    <row r="604" spans="1:3" x14ac:dyDescent="0.3">
      <c r="A604" s="2">
        <v>603</v>
      </c>
      <c r="B604" t="s">
        <v>594</v>
      </c>
      <c r="C604" t="str">
        <f>HYPERLINK("https://talan.bank.gov.ua/get-user-certificate/tzADCuT02hcE6-blhy5e","Завантажити сертифікат")</f>
        <v>Завантажити сертифікат</v>
      </c>
    </row>
    <row r="605" spans="1:3" x14ac:dyDescent="0.3">
      <c r="A605" s="2">
        <v>604</v>
      </c>
      <c r="B605" t="s">
        <v>559</v>
      </c>
      <c r="C605" t="str">
        <f>HYPERLINK("https://talan.bank.gov.ua/get-user-certificate/tzADC48X1YVOrIIuxbhp","Завантажити сертифікат")</f>
        <v>Завантажити сертифікат</v>
      </c>
    </row>
    <row r="606" spans="1:3" x14ac:dyDescent="0.3">
      <c r="A606" s="2">
        <v>605</v>
      </c>
      <c r="B606" t="s">
        <v>595</v>
      </c>
      <c r="C606" t="str">
        <f>HYPERLINK("https://talan.bank.gov.ua/get-user-certificate/tzADCoJoFg65o6Dgah80","Завантажити сертифікат")</f>
        <v>Завантажити сертифікат</v>
      </c>
    </row>
    <row r="607" spans="1:3" x14ac:dyDescent="0.3">
      <c r="A607" s="2">
        <v>606</v>
      </c>
      <c r="B607" t="s">
        <v>596</v>
      </c>
      <c r="C607" t="str">
        <f>HYPERLINK("https://talan.bank.gov.ua/get-user-certificate/tzADC6Y95HRi1z3dLVaH","Завантажити сертифікат")</f>
        <v>Завантажити сертифікат</v>
      </c>
    </row>
    <row r="608" spans="1:3" x14ac:dyDescent="0.3">
      <c r="A608" s="2">
        <v>607</v>
      </c>
      <c r="B608" t="s">
        <v>597</v>
      </c>
      <c r="C608" t="str">
        <f>HYPERLINK("https://talan.bank.gov.ua/get-user-certificate/tzADC0l7AibQN5V3JyJm","Завантажити сертифікат")</f>
        <v>Завантажити сертифікат</v>
      </c>
    </row>
    <row r="609" spans="1:3" x14ac:dyDescent="0.3">
      <c r="A609" s="2">
        <v>608</v>
      </c>
      <c r="B609" t="s">
        <v>598</v>
      </c>
      <c r="C609" t="str">
        <f>HYPERLINK("https://talan.bank.gov.ua/get-user-certificate/tzADCOPGLGSw7qDmB--J","Завантажити сертифікат")</f>
        <v>Завантажити сертифікат</v>
      </c>
    </row>
    <row r="610" spans="1:3" x14ac:dyDescent="0.3">
      <c r="A610" s="2">
        <v>609</v>
      </c>
      <c r="B610" t="s">
        <v>599</v>
      </c>
      <c r="C610" t="str">
        <f>HYPERLINK("https://talan.bank.gov.ua/get-user-certificate/tzADCnVgqokt-oQXqg5R","Завантажити сертифікат")</f>
        <v>Завантажити сертифікат</v>
      </c>
    </row>
    <row r="611" spans="1:3" x14ac:dyDescent="0.3">
      <c r="A611" s="2">
        <v>610</v>
      </c>
      <c r="B611" t="s">
        <v>600</v>
      </c>
      <c r="C611" t="str">
        <f>HYPERLINK("https://talan.bank.gov.ua/get-user-certificate/tzADCnhuXMtsvuC2xd86","Завантажити сертифікат")</f>
        <v>Завантажити сертифікат</v>
      </c>
    </row>
    <row r="612" spans="1:3" x14ac:dyDescent="0.3">
      <c r="A612" s="2">
        <v>611</v>
      </c>
      <c r="B612" t="s">
        <v>601</v>
      </c>
      <c r="C612" t="str">
        <f>HYPERLINK("https://talan.bank.gov.ua/get-user-certificate/tzADC2P62lUzBPEhZYRW","Завантажити сертифікат")</f>
        <v>Завантажити сертифікат</v>
      </c>
    </row>
    <row r="613" spans="1:3" x14ac:dyDescent="0.3">
      <c r="A613" s="2">
        <v>612</v>
      </c>
      <c r="B613" t="s">
        <v>602</v>
      </c>
      <c r="C613" t="str">
        <f>HYPERLINK("https://talan.bank.gov.ua/get-user-certificate/tzADCVrsITNOz7uLHv2n","Завантажити сертифікат")</f>
        <v>Завантажити сертифікат</v>
      </c>
    </row>
    <row r="614" spans="1:3" x14ac:dyDescent="0.3">
      <c r="A614" s="2">
        <v>613</v>
      </c>
      <c r="B614" t="s">
        <v>603</v>
      </c>
      <c r="C614" t="str">
        <f>HYPERLINK("https://talan.bank.gov.ua/get-user-certificate/tzADC57Jxa7C5I7C3d-d","Завантажити сертифікат")</f>
        <v>Завантажити сертифікат</v>
      </c>
    </row>
    <row r="615" spans="1:3" x14ac:dyDescent="0.3">
      <c r="A615" s="2">
        <v>614</v>
      </c>
      <c r="B615" t="s">
        <v>604</v>
      </c>
      <c r="C615" t="str">
        <f>HYPERLINK("https://talan.bank.gov.ua/get-user-certificate/tzADCaAT8-UVmZc5yRRs","Завантажити сертифікат")</f>
        <v>Завантажити сертифікат</v>
      </c>
    </row>
    <row r="616" spans="1:3" x14ac:dyDescent="0.3">
      <c r="A616" s="2">
        <v>615</v>
      </c>
      <c r="B616" t="s">
        <v>605</v>
      </c>
      <c r="C616" t="str">
        <f>HYPERLINK("https://talan.bank.gov.ua/get-user-certificate/tzADCjf5nHHni1LJmygn","Завантажити сертифікат")</f>
        <v>Завантажити сертифікат</v>
      </c>
    </row>
    <row r="617" spans="1:3" x14ac:dyDescent="0.3">
      <c r="A617" s="2">
        <v>616</v>
      </c>
      <c r="B617" t="s">
        <v>606</v>
      </c>
      <c r="C617" t="str">
        <f>HYPERLINK("https://talan.bank.gov.ua/get-user-certificate/tzADCG9op1iMRE0TcCpm","Завантажити сертифікат")</f>
        <v>Завантажити сертифікат</v>
      </c>
    </row>
    <row r="618" spans="1:3" x14ac:dyDescent="0.3">
      <c r="A618" s="2">
        <v>617</v>
      </c>
      <c r="B618" t="s">
        <v>607</v>
      </c>
      <c r="C618" t="str">
        <f>HYPERLINK("https://talan.bank.gov.ua/get-user-certificate/tzADC0IdobqFEt2AQymu","Завантажити сертифікат")</f>
        <v>Завантажити сертифікат</v>
      </c>
    </row>
    <row r="619" spans="1:3" x14ac:dyDescent="0.3">
      <c r="A619" s="2">
        <v>618</v>
      </c>
      <c r="B619" t="s">
        <v>608</v>
      </c>
      <c r="C619" t="str">
        <f>HYPERLINK("https://talan.bank.gov.ua/get-user-certificate/tzADCTwv79qScfyBpR6o","Завантажити сертифікат")</f>
        <v>Завантажити сертифікат</v>
      </c>
    </row>
    <row r="620" spans="1:3" x14ac:dyDescent="0.3">
      <c r="A620" s="2">
        <v>619</v>
      </c>
      <c r="B620" t="s">
        <v>609</v>
      </c>
      <c r="C620" t="str">
        <f>HYPERLINK("https://talan.bank.gov.ua/get-user-certificate/tzADC3dyfBNIwRG1eRr7","Завантажити сертифікат")</f>
        <v>Завантажити сертифікат</v>
      </c>
    </row>
    <row r="621" spans="1:3" x14ac:dyDescent="0.3">
      <c r="A621" s="2">
        <v>620</v>
      </c>
      <c r="B621" t="s">
        <v>610</v>
      </c>
      <c r="C621" t="str">
        <f>HYPERLINK("https://talan.bank.gov.ua/get-user-certificate/tzADChoMucir7_A66epv","Завантажити сертифікат")</f>
        <v>Завантажити сертифікат</v>
      </c>
    </row>
    <row r="622" spans="1:3" x14ac:dyDescent="0.3">
      <c r="A622" s="2">
        <v>621</v>
      </c>
      <c r="B622" t="s">
        <v>611</v>
      </c>
      <c r="C622" t="str">
        <f>HYPERLINK("https://talan.bank.gov.ua/get-user-certificate/tzADCZFuC4DQnfra7dBq","Завантажити сертифікат")</f>
        <v>Завантажити сертифікат</v>
      </c>
    </row>
    <row r="623" spans="1:3" x14ac:dyDescent="0.3">
      <c r="A623" s="2">
        <v>622</v>
      </c>
      <c r="B623" t="s">
        <v>612</v>
      </c>
      <c r="C623" t="str">
        <f>HYPERLINK("https://talan.bank.gov.ua/get-user-certificate/tzADCRAMt249Rb8oJKnC","Завантажити сертифікат")</f>
        <v>Завантажити сертифікат</v>
      </c>
    </row>
    <row r="624" spans="1:3" x14ac:dyDescent="0.3">
      <c r="A624" s="2">
        <v>623</v>
      </c>
      <c r="B624" t="s">
        <v>613</v>
      </c>
      <c r="C624" t="str">
        <f>HYPERLINK("https://talan.bank.gov.ua/get-user-certificate/tzADCg-YixQL-hM2_XnX","Завантажити сертифікат")</f>
        <v>Завантажити сертифікат</v>
      </c>
    </row>
    <row r="625" spans="1:3" x14ac:dyDescent="0.3">
      <c r="A625" s="2">
        <v>624</v>
      </c>
      <c r="B625" t="s">
        <v>614</v>
      </c>
      <c r="C625" t="str">
        <f>HYPERLINK("https://talan.bank.gov.ua/get-user-certificate/tzADC5Rdy0EIN8x0JExB","Завантажити сертифікат")</f>
        <v>Завантажити сертифікат</v>
      </c>
    </row>
    <row r="626" spans="1:3" x14ac:dyDescent="0.3">
      <c r="A626" s="2">
        <v>625</v>
      </c>
      <c r="B626" t="s">
        <v>615</v>
      </c>
      <c r="C626" t="str">
        <f>HYPERLINK("https://talan.bank.gov.ua/get-user-certificate/tzADC9SGdGwsPl_0_rz3","Завантажити сертифікат")</f>
        <v>Завантажити сертифікат</v>
      </c>
    </row>
    <row r="627" spans="1:3" x14ac:dyDescent="0.3">
      <c r="A627" s="2">
        <v>626</v>
      </c>
      <c r="B627" t="s">
        <v>616</v>
      </c>
      <c r="C627" t="str">
        <f>HYPERLINK("https://talan.bank.gov.ua/get-user-certificate/tzADCfa6q5KQLAwm6buo","Завантажити сертифікат")</f>
        <v>Завантажити сертифікат</v>
      </c>
    </row>
    <row r="628" spans="1:3" x14ac:dyDescent="0.3">
      <c r="A628" s="2">
        <v>627</v>
      </c>
      <c r="B628" t="s">
        <v>617</v>
      </c>
      <c r="C628" t="str">
        <f>HYPERLINK("https://talan.bank.gov.ua/get-user-certificate/tzADC5maw5-SNS1wxdEH","Завантажити сертифікат")</f>
        <v>Завантажити сертифікат</v>
      </c>
    </row>
    <row r="629" spans="1:3" x14ac:dyDescent="0.3">
      <c r="A629" s="2">
        <v>628</v>
      </c>
      <c r="B629" t="s">
        <v>618</v>
      </c>
      <c r="C629" t="str">
        <f>HYPERLINK("https://talan.bank.gov.ua/get-user-certificate/tzADCNM0JhGEYL8Bs2E_","Завантажити сертифікат")</f>
        <v>Завантажити сертифікат</v>
      </c>
    </row>
    <row r="630" spans="1:3" x14ac:dyDescent="0.3">
      <c r="A630" s="2">
        <v>629</v>
      </c>
      <c r="B630" t="s">
        <v>619</v>
      </c>
      <c r="C630" t="str">
        <f>HYPERLINK("https://talan.bank.gov.ua/get-user-certificate/tzADCUaDjID3--SBEWGe","Завантажити сертифікат")</f>
        <v>Завантажити сертифікат</v>
      </c>
    </row>
    <row r="631" spans="1:3" x14ac:dyDescent="0.3">
      <c r="A631" s="2">
        <v>630</v>
      </c>
      <c r="B631" t="s">
        <v>620</v>
      </c>
      <c r="C631" t="str">
        <f>HYPERLINK("https://talan.bank.gov.ua/get-user-certificate/tzADCGaNrsfTX3psdxiw","Завантажити сертифікат")</f>
        <v>Завантажити сертифікат</v>
      </c>
    </row>
    <row r="632" spans="1:3" x14ac:dyDescent="0.3">
      <c r="A632" s="2">
        <v>631</v>
      </c>
      <c r="B632" t="s">
        <v>621</v>
      </c>
      <c r="C632" t="str">
        <f>HYPERLINK("https://talan.bank.gov.ua/get-user-certificate/tzADC7l9vWtjyT4GiV7j","Завантажити сертифікат")</f>
        <v>Завантажити сертифікат</v>
      </c>
    </row>
    <row r="633" spans="1:3" x14ac:dyDescent="0.3">
      <c r="A633" s="2">
        <v>632</v>
      </c>
      <c r="B633" t="s">
        <v>622</v>
      </c>
      <c r="C633" t="str">
        <f>HYPERLINK("https://talan.bank.gov.ua/get-user-certificate/tzADCriKLJh7l1VfIOWS","Завантажити сертифікат")</f>
        <v>Завантажити сертифікат</v>
      </c>
    </row>
    <row r="634" spans="1:3" x14ac:dyDescent="0.3">
      <c r="A634" s="2">
        <v>633</v>
      </c>
      <c r="B634" t="s">
        <v>623</v>
      </c>
      <c r="C634" t="str">
        <f>HYPERLINK("https://talan.bank.gov.ua/get-user-certificate/tzADC4X7_EkBM1hysstr","Завантажити сертифікат")</f>
        <v>Завантажити сертифікат</v>
      </c>
    </row>
    <row r="635" spans="1:3" x14ac:dyDescent="0.3">
      <c r="A635" s="2">
        <v>634</v>
      </c>
      <c r="B635" t="s">
        <v>622</v>
      </c>
      <c r="C635" t="str">
        <f>HYPERLINK("https://talan.bank.gov.ua/get-user-certificate/tzADC7eoeY2I55lUdNBJ","Завантажити сертифікат")</f>
        <v>Завантажити сертифікат</v>
      </c>
    </row>
    <row r="636" spans="1:3" x14ac:dyDescent="0.3">
      <c r="A636" s="2">
        <v>635</v>
      </c>
      <c r="B636" t="s">
        <v>624</v>
      </c>
      <c r="C636" t="str">
        <f>HYPERLINK("https://talan.bank.gov.ua/get-user-certificate/tzADCYCjss_cpnTmkoeb","Завантажити сертифікат")</f>
        <v>Завантажити сертифікат</v>
      </c>
    </row>
    <row r="637" spans="1:3" x14ac:dyDescent="0.3">
      <c r="A637" s="2">
        <v>636</v>
      </c>
      <c r="B637" t="s">
        <v>625</v>
      </c>
      <c r="C637" t="str">
        <f>HYPERLINK("https://talan.bank.gov.ua/get-user-certificate/tzADCY-9JmPpxS_U8rUg","Завантажити сертифікат")</f>
        <v>Завантажити сертифікат</v>
      </c>
    </row>
    <row r="638" spans="1:3" x14ac:dyDescent="0.3">
      <c r="A638" s="2">
        <v>637</v>
      </c>
      <c r="B638" t="s">
        <v>626</v>
      </c>
      <c r="C638" t="str">
        <f>HYPERLINK("https://talan.bank.gov.ua/get-user-certificate/tzADCELqiD_QxHAq9yu-","Завантажити сертифікат")</f>
        <v>Завантажити сертифікат</v>
      </c>
    </row>
    <row r="639" spans="1:3" x14ac:dyDescent="0.3">
      <c r="A639" s="2">
        <v>638</v>
      </c>
      <c r="B639" t="s">
        <v>627</v>
      </c>
      <c r="C639" t="str">
        <f>HYPERLINK("https://talan.bank.gov.ua/get-user-certificate/tzADCvZdFvYYURw0_q8o","Завантажити сертифікат")</f>
        <v>Завантажити сертифікат</v>
      </c>
    </row>
    <row r="640" spans="1:3" x14ac:dyDescent="0.3">
      <c r="A640" s="2">
        <v>639</v>
      </c>
      <c r="B640" t="s">
        <v>628</v>
      </c>
      <c r="C640" t="str">
        <f>HYPERLINK("https://talan.bank.gov.ua/get-user-certificate/tzADCltGc0998KyVrhHc","Завантажити сертифікат")</f>
        <v>Завантажити сертифікат</v>
      </c>
    </row>
    <row r="641" spans="1:3" x14ac:dyDescent="0.3">
      <c r="A641" s="2">
        <v>640</v>
      </c>
      <c r="B641" t="s">
        <v>629</v>
      </c>
      <c r="C641" t="str">
        <f>HYPERLINK("https://talan.bank.gov.ua/get-user-certificate/tzADCz1UkuVIzmroYy72","Завантажити сертифікат")</f>
        <v>Завантажити сертифікат</v>
      </c>
    </row>
    <row r="642" spans="1:3" x14ac:dyDescent="0.3">
      <c r="A642" s="2">
        <v>641</v>
      </c>
      <c r="B642" t="s">
        <v>630</v>
      </c>
      <c r="C642" t="str">
        <f>HYPERLINK("https://talan.bank.gov.ua/get-user-certificate/tzADCvxC5NyCE1Lf3Ua0","Завантажити сертифікат")</f>
        <v>Завантажити сертифікат</v>
      </c>
    </row>
    <row r="643" spans="1:3" x14ac:dyDescent="0.3">
      <c r="A643" s="2">
        <v>642</v>
      </c>
      <c r="B643" t="s">
        <v>631</v>
      </c>
      <c r="C643" t="str">
        <f>HYPERLINK("https://talan.bank.gov.ua/get-user-certificate/tzADCxKrBYhvN10xGGB5","Завантажити сертифікат")</f>
        <v>Завантажити сертифікат</v>
      </c>
    </row>
    <row r="644" spans="1:3" x14ac:dyDescent="0.3">
      <c r="A644" s="2">
        <v>643</v>
      </c>
      <c r="B644" t="s">
        <v>632</v>
      </c>
      <c r="C644" t="str">
        <f>HYPERLINK("https://talan.bank.gov.ua/get-user-certificate/tzADClaK74rz1ht8icid","Завантажити сертифікат")</f>
        <v>Завантажити сертифікат</v>
      </c>
    </row>
    <row r="645" spans="1:3" x14ac:dyDescent="0.3">
      <c r="A645" s="2">
        <v>644</v>
      </c>
      <c r="B645" t="s">
        <v>633</v>
      </c>
      <c r="C645" t="str">
        <f>HYPERLINK("https://talan.bank.gov.ua/get-user-certificate/tzADCiGWPX5Ytdvd68fB","Завантажити сертифікат")</f>
        <v>Завантажити сертифікат</v>
      </c>
    </row>
    <row r="646" spans="1:3" x14ac:dyDescent="0.3">
      <c r="A646" s="2">
        <v>645</v>
      </c>
      <c r="B646" t="s">
        <v>634</v>
      </c>
      <c r="C646" t="str">
        <f>HYPERLINK("https://talan.bank.gov.ua/get-user-certificate/tzADC3hyzdT_M1tG4MNe","Завантажити сертифікат")</f>
        <v>Завантажити сертифікат</v>
      </c>
    </row>
    <row r="647" spans="1:3" x14ac:dyDescent="0.3">
      <c r="A647" s="2">
        <v>646</v>
      </c>
      <c r="B647" t="s">
        <v>635</v>
      </c>
      <c r="C647" t="str">
        <f>HYPERLINK("https://talan.bank.gov.ua/get-user-certificate/tzADC8FOSDHAW_oVeedh","Завантажити сертифікат")</f>
        <v>Завантажити сертифікат</v>
      </c>
    </row>
    <row r="648" spans="1:3" x14ac:dyDescent="0.3">
      <c r="A648" s="2">
        <v>647</v>
      </c>
      <c r="B648" t="s">
        <v>636</v>
      </c>
      <c r="C648" t="str">
        <f>HYPERLINK("https://talan.bank.gov.ua/get-user-certificate/tzADCPxSxY32J2lwrH33","Завантажити сертифікат")</f>
        <v>Завантажити сертифікат</v>
      </c>
    </row>
    <row r="649" spans="1:3" x14ac:dyDescent="0.3">
      <c r="A649" s="2">
        <v>648</v>
      </c>
      <c r="B649" t="s">
        <v>637</v>
      </c>
      <c r="C649" t="str">
        <f>HYPERLINK("https://talan.bank.gov.ua/get-user-certificate/tzADCUXApCONjpKpkk_f","Завантажити сертифікат")</f>
        <v>Завантажити сертифікат</v>
      </c>
    </row>
    <row r="650" spans="1:3" x14ac:dyDescent="0.3">
      <c r="A650" s="2">
        <v>649</v>
      </c>
      <c r="B650" t="s">
        <v>638</v>
      </c>
      <c r="C650" t="str">
        <f>HYPERLINK("https://talan.bank.gov.ua/get-user-certificate/tzADCZVOUl2tQJveFQ6H","Завантажити сертифікат")</f>
        <v>Завантажити сертифікат</v>
      </c>
    </row>
    <row r="651" spans="1:3" x14ac:dyDescent="0.3">
      <c r="A651" s="2">
        <v>650</v>
      </c>
      <c r="B651" t="s">
        <v>639</v>
      </c>
      <c r="C651" t="str">
        <f>HYPERLINK("https://talan.bank.gov.ua/get-user-certificate/tzADCqtM2vHMYacZ6y-0","Завантажити сертифікат")</f>
        <v>Завантажити сертифікат</v>
      </c>
    </row>
    <row r="652" spans="1:3" x14ac:dyDescent="0.3">
      <c r="A652" s="2">
        <v>651</v>
      </c>
      <c r="B652" t="s">
        <v>640</v>
      </c>
      <c r="C652" t="str">
        <f>HYPERLINK("https://talan.bank.gov.ua/get-user-certificate/tzADCL8dB32tTuf4n8Ym","Завантажити сертифікат")</f>
        <v>Завантажити сертифікат</v>
      </c>
    </row>
    <row r="653" spans="1:3" x14ac:dyDescent="0.3">
      <c r="A653" s="2">
        <v>652</v>
      </c>
      <c r="B653" t="s">
        <v>641</v>
      </c>
      <c r="C653" t="str">
        <f>HYPERLINK("https://talan.bank.gov.ua/get-user-certificate/tzADC7WXid_dIDf8eBWt","Завантажити сертифікат")</f>
        <v>Завантажити сертифікат</v>
      </c>
    </row>
    <row r="654" spans="1:3" x14ac:dyDescent="0.3">
      <c r="A654" s="2">
        <v>653</v>
      </c>
      <c r="B654" t="s">
        <v>642</v>
      </c>
      <c r="C654" t="str">
        <f>HYPERLINK("https://talan.bank.gov.ua/get-user-certificate/tzADCCeg2Cc5_BebPtuh","Завантажити сертифікат")</f>
        <v>Завантажити сертифікат</v>
      </c>
    </row>
    <row r="655" spans="1:3" x14ac:dyDescent="0.3">
      <c r="A655" s="2">
        <v>654</v>
      </c>
      <c r="B655" t="s">
        <v>643</v>
      </c>
      <c r="C655" t="str">
        <f>HYPERLINK("https://talan.bank.gov.ua/get-user-certificate/tzADC9FXBR1x9gDZ4WlB","Завантажити сертифікат")</f>
        <v>Завантажити сертифікат</v>
      </c>
    </row>
    <row r="656" spans="1:3" x14ac:dyDescent="0.3">
      <c r="A656" s="2">
        <v>655</v>
      </c>
      <c r="B656" t="s">
        <v>644</v>
      </c>
      <c r="C656" t="str">
        <f>HYPERLINK("https://talan.bank.gov.ua/get-user-certificate/tzADCBPzLHyruHUWFgef","Завантажити сертифікат")</f>
        <v>Завантажити сертифікат</v>
      </c>
    </row>
    <row r="657" spans="1:3" x14ac:dyDescent="0.3">
      <c r="A657" s="2">
        <v>656</v>
      </c>
      <c r="B657" t="s">
        <v>645</v>
      </c>
      <c r="C657" t="str">
        <f>HYPERLINK("https://talan.bank.gov.ua/get-user-certificate/tzADCbrdG5EpTesX6JNr","Завантажити сертифікат")</f>
        <v>Завантажити сертифікат</v>
      </c>
    </row>
    <row r="658" spans="1:3" x14ac:dyDescent="0.3">
      <c r="A658" s="2">
        <v>657</v>
      </c>
      <c r="B658" t="s">
        <v>646</v>
      </c>
      <c r="C658" t="str">
        <f>HYPERLINK("https://talan.bank.gov.ua/get-user-certificate/tzADC2UrAJOe3hUHHbzo","Завантажити сертифікат")</f>
        <v>Завантажити сертифікат</v>
      </c>
    </row>
    <row r="659" spans="1:3" x14ac:dyDescent="0.3">
      <c r="A659" s="2">
        <v>658</v>
      </c>
      <c r="B659" t="s">
        <v>647</v>
      </c>
      <c r="C659" t="str">
        <f>HYPERLINK("https://talan.bank.gov.ua/get-user-certificate/tzADCvgYJcOHFOOYvaLZ","Завантажити сертифікат")</f>
        <v>Завантажити сертифікат</v>
      </c>
    </row>
    <row r="660" spans="1:3" x14ac:dyDescent="0.3">
      <c r="A660" s="2">
        <v>659</v>
      </c>
      <c r="B660" t="s">
        <v>648</v>
      </c>
      <c r="C660" t="str">
        <f>HYPERLINK("https://talan.bank.gov.ua/get-user-certificate/tzADCfv-F7P7xL4SHqwc","Завантажити сертифікат")</f>
        <v>Завантажити сертифікат</v>
      </c>
    </row>
    <row r="661" spans="1:3" x14ac:dyDescent="0.3">
      <c r="A661" s="2">
        <v>660</v>
      </c>
      <c r="B661" t="s">
        <v>649</v>
      </c>
      <c r="C661" t="str">
        <f>HYPERLINK("https://talan.bank.gov.ua/get-user-certificate/tzADCGWqOMfxOrfRl33H","Завантажити сертифікат")</f>
        <v>Завантажити сертифікат</v>
      </c>
    </row>
    <row r="662" spans="1:3" x14ac:dyDescent="0.3">
      <c r="A662" s="2">
        <v>661</v>
      </c>
      <c r="B662" t="s">
        <v>650</v>
      </c>
      <c r="C662" t="str">
        <f>HYPERLINK("https://talan.bank.gov.ua/get-user-certificate/tzADCOfqmySh6I41sFZQ","Завантажити сертифікат")</f>
        <v>Завантажити сертифікат</v>
      </c>
    </row>
    <row r="663" spans="1:3" x14ac:dyDescent="0.3">
      <c r="A663" s="2">
        <v>662</v>
      </c>
      <c r="B663" t="s">
        <v>651</v>
      </c>
      <c r="C663" t="str">
        <f>HYPERLINK("https://talan.bank.gov.ua/get-user-certificate/tzADCpajj-lvfqt48KE7","Завантажити сертифікат")</f>
        <v>Завантажити сертифікат</v>
      </c>
    </row>
    <row r="664" spans="1:3" x14ac:dyDescent="0.3">
      <c r="A664" s="2">
        <v>663</v>
      </c>
      <c r="B664" t="s">
        <v>652</v>
      </c>
      <c r="C664" t="str">
        <f>HYPERLINK("https://talan.bank.gov.ua/get-user-certificate/tzADCpQACwdiFYA6J9fF","Завантажити сертифікат")</f>
        <v>Завантажити сертифікат</v>
      </c>
    </row>
    <row r="665" spans="1:3" x14ac:dyDescent="0.3">
      <c r="A665" s="2">
        <v>664</v>
      </c>
      <c r="B665" t="s">
        <v>653</v>
      </c>
      <c r="C665" t="str">
        <f>HYPERLINK("https://talan.bank.gov.ua/get-user-certificate/tzADCYf-kH6vYG7iWJf1","Завантажити сертифікат")</f>
        <v>Завантажити сертифікат</v>
      </c>
    </row>
    <row r="666" spans="1:3" x14ac:dyDescent="0.3">
      <c r="A666" s="2">
        <v>665</v>
      </c>
      <c r="B666" t="s">
        <v>654</v>
      </c>
      <c r="C666" t="str">
        <f>HYPERLINK("https://talan.bank.gov.ua/get-user-certificate/tzADCqRItqKSqHBlcZ0t","Завантажити сертифікат")</f>
        <v>Завантажити сертифікат</v>
      </c>
    </row>
    <row r="667" spans="1:3" x14ac:dyDescent="0.3">
      <c r="A667" s="2">
        <v>666</v>
      </c>
      <c r="B667" t="s">
        <v>655</v>
      </c>
      <c r="C667" t="str">
        <f>HYPERLINK("https://talan.bank.gov.ua/get-user-certificate/tzADCul8d_9sxWNYma3k","Завантажити сертифікат")</f>
        <v>Завантажити сертифікат</v>
      </c>
    </row>
    <row r="668" spans="1:3" x14ac:dyDescent="0.3">
      <c r="A668" s="2">
        <v>667</v>
      </c>
      <c r="B668" t="s">
        <v>656</v>
      </c>
      <c r="C668" t="str">
        <f>HYPERLINK("https://talan.bank.gov.ua/get-user-certificate/tzADC6jyEmR5XEZ_ZMxZ","Завантажити сертифікат")</f>
        <v>Завантажити сертифікат</v>
      </c>
    </row>
    <row r="669" spans="1:3" x14ac:dyDescent="0.3">
      <c r="A669" s="2">
        <v>668</v>
      </c>
      <c r="B669" t="s">
        <v>657</v>
      </c>
      <c r="C669" t="str">
        <f>HYPERLINK("https://talan.bank.gov.ua/get-user-certificate/tzADCxC51bUSStMoFym1","Завантажити сертифікат")</f>
        <v>Завантажити сертифікат</v>
      </c>
    </row>
    <row r="670" spans="1:3" x14ac:dyDescent="0.3">
      <c r="A670" s="2">
        <v>669</v>
      </c>
      <c r="B670" t="s">
        <v>658</v>
      </c>
      <c r="C670" t="str">
        <f>HYPERLINK("https://talan.bank.gov.ua/get-user-certificate/tzADCf4FR7wtpV1VJPYt","Завантажити сертифікат")</f>
        <v>Завантажити сертифікат</v>
      </c>
    </row>
    <row r="671" spans="1:3" x14ac:dyDescent="0.3">
      <c r="A671" s="2">
        <v>670</v>
      </c>
      <c r="B671" t="s">
        <v>659</v>
      </c>
      <c r="C671" t="str">
        <f>HYPERLINK("https://talan.bank.gov.ua/get-user-certificate/tzADCFr66q5YhH3jdXuU","Завантажити сертифікат")</f>
        <v>Завантажити сертифікат</v>
      </c>
    </row>
    <row r="672" spans="1:3" x14ac:dyDescent="0.3">
      <c r="A672" s="2">
        <v>671</v>
      </c>
      <c r="B672" t="s">
        <v>306</v>
      </c>
      <c r="C672" t="str">
        <f>HYPERLINK("https://talan.bank.gov.ua/get-user-certificate/tzADCHjk4oBIHJCtNEGO","Завантажити сертифікат")</f>
        <v>Завантажити сертифікат</v>
      </c>
    </row>
    <row r="673" spans="1:3" x14ac:dyDescent="0.3">
      <c r="A673" s="2">
        <v>672</v>
      </c>
      <c r="B673" t="s">
        <v>652</v>
      </c>
      <c r="C673" t="str">
        <f>HYPERLINK("https://talan.bank.gov.ua/get-user-certificate/tzADCMeOmQxkcKvcZR56","Завантажити сертифікат")</f>
        <v>Завантажити сертифікат</v>
      </c>
    </row>
    <row r="674" spans="1:3" x14ac:dyDescent="0.3">
      <c r="A674" s="2">
        <v>673</v>
      </c>
      <c r="B674" t="s">
        <v>660</v>
      </c>
      <c r="C674" t="str">
        <f>HYPERLINK("https://talan.bank.gov.ua/get-user-certificate/tzADCE8a3kG3JMcL-H5k","Завантажити сертифікат")</f>
        <v>Завантажити сертифікат</v>
      </c>
    </row>
    <row r="675" spans="1:3" x14ac:dyDescent="0.3">
      <c r="A675" s="2">
        <v>674</v>
      </c>
      <c r="B675" t="s">
        <v>661</v>
      </c>
      <c r="C675" t="str">
        <f>HYPERLINK("https://talan.bank.gov.ua/get-user-certificate/tzADCQhNPd9ESLVPsaZi","Завантажити сертифікат")</f>
        <v>Завантажити сертифікат</v>
      </c>
    </row>
    <row r="676" spans="1:3" x14ac:dyDescent="0.3">
      <c r="A676" s="2">
        <v>675</v>
      </c>
      <c r="B676" t="s">
        <v>655</v>
      </c>
      <c r="C676" t="str">
        <f>HYPERLINK("https://talan.bank.gov.ua/get-user-certificate/tzADC-Rbr2D9rconyzxT","Завантажити сертифікат")</f>
        <v>Завантажити сертифікат</v>
      </c>
    </row>
    <row r="677" spans="1:3" x14ac:dyDescent="0.3">
      <c r="A677" s="2">
        <v>676</v>
      </c>
      <c r="B677" t="s">
        <v>662</v>
      </c>
      <c r="C677" t="str">
        <f>HYPERLINK("https://talan.bank.gov.ua/get-user-certificate/tzADCnqrHPFd0YGX4j-d","Завантажити сертифікат")</f>
        <v>Завантажити сертифікат</v>
      </c>
    </row>
    <row r="678" spans="1:3" x14ac:dyDescent="0.3">
      <c r="A678" s="2">
        <v>677</v>
      </c>
      <c r="B678" t="s">
        <v>663</v>
      </c>
      <c r="C678" t="str">
        <f>HYPERLINK("https://talan.bank.gov.ua/get-user-certificate/tzADCrurgS7XCh2PZN18","Завантажити сертифікат")</f>
        <v>Завантажити сертифікат</v>
      </c>
    </row>
    <row r="679" spans="1:3" x14ac:dyDescent="0.3">
      <c r="A679" s="2">
        <v>678</v>
      </c>
      <c r="B679" t="s">
        <v>664</v>
      </c>
      <c r="C679" t="str">
        <f>HYPERLINK("https://talan.bank.gov.ua/get-user-certificate/tzADCz3IU-WJuIdxqEcs","Завантажити сертифікат")</f>
        <v>Завантажити сертифікат</v>
      </c>
    </row>
    <row r="680" spans="1:3" x14ac:dyDescent="0.3">
      <c r="A680" s="2">
        <v>679</v>
      </c>
      <c r="B680" t="s">
        <v>665</v>
      </c>
      <c r="C680" t="str">
        <f>HYPERLINK("https://talan.bank.gov.ua/get-user-certificate/tzADCdbz4v4-XtDp0duv","Завантажити сертифікат")</f>
        <v>Завантажити сертифікат</v>
      </c>
    </row>
    <row r="681" spans="1:3" x14ac:dyDescent="0.3">
      <c r="A681" s="2">
        <v>680</v>
      </c>
      <c r="B681" t="s">
        <v>666</v>
      </c>
      <c r="C681" t="str">
        <f>HYPERLINK("https://talan.bank.gov.ua/get-user-certificate/tzADCzjzL8R3qfDBiqmq","Завантажити сертифікат")</f>
        <v>Завантажити сертифікат</v>
      </c>
    </row>
    <row r="682" spans="1:3" x14ac:dyDescent="0.3">
      <c r="A682" s="2">
        <v>681</v>
      </c>
      <c r="B682" t="s">
        <v>667</v>
      </c>
      <c r="C682" t="str">
        <f>HYPERLINK("https://talan.bank.gov.ua/get-user-certificate/tzADC6BMEbLAcLrIQyiS","Завантажити сертифікат")</f>
        <v>Завантажити сертифікат</v>
      </c>
    </row>
    <row r="683" spans="1:3" x14ac:dyDescent="0.3">
      <c r="A683" s="2">
        <v>682</v>
      </c>
      <c r="B683" t="s">
        <v>668</v>
      </c>
      <c r="C683" t="str">
        <f>HYPERLINK("https://talan.bank.gov.ua/get-user-certificate/tzADC58NkvXM7e7CZ-QM","Завантажити сертифікат")</f>
        <v>Завантажити сертифікат</v>
      </c>
    </row>
    <row r="684" spans="1:3" x14ac:dyDescent="0.3">
      <c r="A684" s="2">
        <v>683</v>
      </c>
      <c r="B684" t="s">
        <v>669</v>
      </c>
      <c r="C684" t="str">
        <f>HYPERLINK("https://talan.bank.gov.ua/get-user-certificate/tzADCXnVr8GeWDNKxNtq","Завантажити сертифікат")</f>
        <v>Завантажити сертифікат</v>
      </c>
    </row>
    <row r="685" spans="1:3" x14ac:dyDescent="0.3">
      <c r="A685" s="2">
        <v>684</v>
      </c>
      <c r="B685" t="s">
        <v>670</v>
      </c>
      <c r="C685" t="str">
        <f>HYPERLINK("https://talan.bank.gov.ua/get-user-certificate/tzADC2FpeKWpYAY6Xhu-","Завантажити сертифікат")</f>
        <v>Завантажити сертифікат</v>
      </c>
    </row>
    <row r="686" spans="1:3" x14ac:dyDescent="0.3">
      <c r="A686" s="2">
        <v>685</v>
      </c>
      <c r="B686" t="s">
        <v>671</v>
      </c>
      <c r="C686" t="str">
        <f>HYPERLINK("https://talan.bank.gov.ua/get-user-certificate/tzADCWJC2g_bFL52q8Ke","Завантажити сертифікат")</f>
        <v>Завантажити сертифікат</v>
      </c>
    </row>
    <row r="687" spans="1:3" x14ac:dyDescent="0.3">
      <c r="A687" s="2">
        <v>686</v>
      </c>
      <c r="B687" t="s">
        <v>672</v>
      </c>
      <c r="C687" t="str">
        <f>HYPERLINK("https://talan.bank.gov.ua/get-user-certificate/tzADCulQ73aYuCy15Ovv","Завантажити сертифікат")</f>
        <v>Завантажити сертифікат</v>
      </c>
    </row>
    <row r="688" spans="1:3" x14ac:dyDescent="0.3">
      <c r="A688" s="2">
        <v>687</v>
      </c>
      <c r="B688" t="s">
        <v>673</v>
      </c>
      <c r="C688" t="str">
        <f>HYPERLINK("https://talan.bank.gov.ua/get-user-certificate/tzADCQWMufWYVnwe-S6h","Завантажити сертифікат")</f>
        <v>Завантажити сертифікат</v>
      </c>
    </row>
    <row r="689" spans="1:3" x14ac:dyDescent="0.3">
      <c r="A689" s="2">
        <v>688</v>
      </c>
      <c r="B689" t="s">
        <v>674</v>
      </c>
      <c r="C689" t="str">
        <f>HYPERLINK("https://talan.bank.gov.ua/get-user-certificate/tzADCZAOn62cB1T24Xgb","Завантажити сертифікат")</f>
        <v>Завантажити сертифікат</v>
      </c>
    </row>
    <row r="690" spans="1:3" x14ac:dyDescent="0.3">
      <c r="A690" s="2">
        <v>689</v>
      </c>
      <c r="B690" t="s">
        <v>675</v>
      </c>
      <c r="C690" t="str">
        <f>HYPERLINK("https://talan.bank.gov.ua/get-user-certificate/tzADCqjjK3gucnExD95h","Завантажити сертифікат")</f>
        <v>Завантажити сертифікат</v>
      </c>
    </row>
    <row r="691" spans="1:3" x14ac:dyDescent="0.3">
      <c r="A691" s="2">
        <v>690</v>
      </c>
      <c r="B691" t="s">
        <v>676</v>
      </c>
      <c r="C691" t="str">
        <f>HYPERLINK("https://talan.bank.gov.ua/get-user-certificate/tzADC5gMKVQbiphxyrnK","Завантажити сертифікат")</f>
        <v>Завантажити сертифікат</v>
      </c>
    </row>
    <row r="692" spans="1:3" x14ac:dyDescent="0.3">
      <c r="A692" s="2">
        <v>691</v>
      </c>
      <c r="B692" t="s">
        <v>677</v>
      </c>
      <c r="C692" t="str">
        <f>HYPERLINK("https://talan.bank.gov.ua/get-user-certificate/tzADCa5a6j5MNtpChgxf","Завантажити сертифікат")</f>
        <v>Завантажити сертифікат</v>
      </c>
    </row>
    <row r="693" spans="1:3" x14ac:dyDescent="0.3">
      <c r="A693" s="2">
        <v>692</v>
      </c>
      <c r="B693" t="s">
        <v>678</v>
      </c>
      <c r="C693" t="str">
        <f>HYPERLINK("https://talan.bank.gov.ua/get-user-certificate/tzADCa0HxXkwR3f_v-bj","Завантажити сертифікат")</f>
        <v>Завантажити сертифікат</v>
      </c>
    </row>
    <row r="694" spans="1:3" x14ac:dyDescent="0.3">
      <c r="A694" s="2">
        <v>693</v>
      </c>
      <c r="B694" t="s">
        <v>679</v>
      </c>
      <c r="C694" t="str">
        <f>HYPERLINK("https://talan.bank.gov.ua/get-user-certificate/tzADCJiHNVI8kqoGXbYg","Завантажити сертифікат")</f>
        <v>Завантажити сертифікат</v>
      </c>
    </row>
    <row r="695" spans="1:3" x14ac:dyDescent="0.3">
      <c r="A695" s="2">
        <v>694</v>
      </c>
      <c r="B695" t="s">
        <v>680</v>
      </c>
      <c r="C695" t="str">
        <f>HYPERLINK("https://talan.bank.gov.ua/get-user-certificate/tzADC1KfPb4B9GylCy6-","Завантажити сертифікат")</f>
        <v>Завантажити сертифікат</v>
      </c>
    </row>
    <row r="696" spans="1:3" x14ac:dyDescent="0.3">
      <c r="A696" s="2">
        <v>695</v>
      </c>
      <c r="B696" t="s">
        <v>681</v>
      </c>
      <c r="C696" t="str">
        <f>HYPERLINK("https://talan.bank.gov.ua/get-user-certificate/tzADCC6Pj6sxky4GWwcn","Завантажити сертифікат")</f>
        <v>Завантажити сертифікат</v>
      </c>
    </row>
    <row r="697" spans="1:3" x14ac:dyDescent="0.3">
      <c r="A697" s="2">
        <v>696</v>
      </c>
      <c r="B697" t="s">
        <v>682</v>
      </c>
      <c r="C697" t="str">
        <f>HYPERLINK("https://talan.bank.gov.ua/get-user-certificate/tzADCq9iW8W6oXS0ucWu","Завантажити сертифікат")</f>
        <v>Завантажити сертифікат</v>
      </c>
    </row>
    <row r="698" spans="1:3" x14ac:dyDescent="0.3">
      <c r="A698" s="2">
        <v>697</v>
      </c>
      <c r="B698" t="s">
        <v>683</v>
      </c>
      <c r="C698" t="str">
        <f>HYPERLINK("https://talan.bank.gov.ua/get-user-certificate/tzADCYh8BR1s2VVOz7CN","Завантажити сертифікат")</f>
        <v>Завантажити сертифікат</v>
      </c>
    </row>
    <row r="699" spans="1:3" x14ac:dyDescent="0.3">
      <c r="A699" s="2">
        <v>698</v>
      </c>
      <c r="B699" t="s">
        <v>684</v>
      </c>
      <c r="C699" t="str">
        <f>HYPERLINK("https://talan.bank.gov.ua/get-user-certificate/tzADCBr5HrWgvxdA7c0b","Завантажити сертифікат")</f>
        <v>Завантажити сертифікат</v>
      </c>
    </row>
    <row r="700" spans="1:3" x14ac:dyDescent="0.3">
      <c r="A700" s="2">
        <v>699</v>
      </c>
      <c r="B700" t="s">
        <v>685</v>
      </c>
      <c r="C700" t="str">
        <f>HYPERLINK("https://talan.bank.gov.ua/get-user-certificate/tzADCxHO9fe50WHCyV_O","Завантажити сертифікат")</f>
        <v>Завантажити сертифікат</v>
      </c>
    </row>
    <row r="701" spans="1:3" x14ac:dyDescent="0.3">
      <c r="A701" s="2">
        <v>700</v>
      </c>
      <c r="B701" t="s">
        <v>686</v>
      </c>
      <c r="C701" t="str">
        <f>HYPERLINK("https://talan.bank.gov.ua/get-user-certificate/tzADClDjqnUG70iiyKZa","Завантажити сертифікат")</f>
        <v>Завантажити сертифікат</v>
      </c>
    </row>
    <row r="702" spans="1:3" x14ac:dyDescent="0.3">
      <c r="A702" s="2">
        <v>701</v>
      </c>
      <c r="B702" t="s">
        <v>687</v>
      </c>
      <c r="C702" t="str">
        <f>HYPERLINK("https://talan.bank.gov.ua/get-user-certificate/tzADC9cHsV66gLv19WYl","Завантажити сертифікат")</f>
        <v>Завантажити сертифікат</v>
      </c>
    </row>
    <row r="703" spans="1:3" x14ac:dyDescent="0.3">
      <c r="A703" s="2">
        <v>702</v>
      </c>
      <c r="B703" t="s">
        <v>688</v>
      </c>
      <c r="C703" t="str">
        <f>HYPERLINK("https://talan.bank.gov.ua/get-user-certificate/tzADCQfPb7CmLkMfpIEI","Завантажити сертифікат")</f>
        <v>Завантажити сертифікат</v>
      </c>
    </row>
    <row r="704" spans="1:3" x14ac:dyDescent="0.3">
      <c r="A704" s="2">
        <v>703</v>
      </c>
      <c r="B704" t="s">
        <v>689</v>
      </c>
      <c r="C704" t="str">
        <f>HYPERLINK("https://talan.bank.gov.ua/get-user-certificate/tzADC2qh-XCojAwn2tCR","Завантажити сертифікат")</f>
        <v>Завантажити сертифікат</v>
      </c>
    </row>
    <row r="705" spans="1:3" x14ac:dyDescent="0.3">
      <c r="A705" s="2">
        <v>704</v>
      </c>
      <c r="B705" t="s">
        <v>690</v>
      </c>
      <c r="C705" t="str">
        <f>HYPERLINK("https://talan.bank.gov.ua/get-user-certificate/tzADCVtKxq59WSdjTQaR","Завантажити сертифікат")</f>
        <v>Завантажити сертифікат</v>
      </c>
    </row>
    <row r="706" spans="1:3" x14ac:dyDescent="0.3">
      <c r="A706" s="2">
        <v>705</v>
      </c>
      <c r="B706" t="s">
        <v>691</v>
      </c>
      <c r="C706" t="str">
        <f>HYPERLINK("https://talan.bank.gov.ua/get-user-certificate/tzADCyCbTSac6p7kO1aF","Завантажити сертифікат")</f>
        <v>Завантажити сертифікат</v>
      </c>
    </row>
    <row r="707" spans="1:3" x14ac:dyDescent="0.3">
      <c r="A707" s="2">
        <v>706</v>
      </c>
      <c r="B707" t="s">
        <v>692</v>
      </c>
      <c r="C707" t="str">
        <f>HYPERLINK("https://talan.bank.gov.ua/get-user-certificate/tzADCXDw0vMSyM-qwJb5","Завантажити сертифікат")</f>
        <v>Завантажити сертифікат</v>
      </c>
    </row>
    <row r="708" spans="1:3" x14ac:dyDescent="0.3">
      <c r="A708" s="2">
        <v>707</v>
      </c>
      <c r="B708" t="s">
        <v>693</v>
      </c>
      <c r="C708" t="str">
        <f>HYPERLINK("https://talan.bank.gov.ua/get-user-certificate/tzADCtllh4sfRqWyUK4i","Завантажити сертифікат")</f>
        <v>Завантажити сертифікат</v>
      </c>
    </row>
    <row r="709" spans="1:3" x14ac:dyDescent="0.3">
      <c r="A709" s="2">
        <v>708</v>
      </c>
      <c r="B709" t="s">
        <v>694</v>
      </c>
      <c r="C709" t="str">
        <f>HYPERLINK("https://talan.bank.gov.ua/get-user-certificate/tzADC937HEhxhpu7hgL6","Завантажити сертифікат")</f>
        <v>Завантажити сертифікат</v>
      </c>
    </row>
    <row r="710" spans="1:3" x14ac:dyDescent="0.3">
      <c r="A710" s="2">
        <v>709</v>
      </c>
      <c r="B710" t="s">
        <v>695</v>
      </c>
      <c r="C710" t="str">
        <f>HYPERLINK("https://talan.bank.gov.ua/get-user-certificate/tzADCLrHnGZ53DLPqQaB","Завантажити сертифікат")</f>
        <v>Завантажити сертифікат</v>
      </c>
    </row>
    <row r="711" spans="1:3" x14ac:dyDescent="0.3">
      <c r="A711" s="2">
        <v>710</v>
      </c>
      <c r="B711" t="s">
        <v>696</v>
      </c>
      <c r="C711" t="str">
        <f>HYPERLINK("https://talan.bank.gov.ua/get-user-certificate/tzADCKUNm1LZTF4LaB-q","Завантажити сертифікат")</f>
        <v>Завантажити сертифікат</v>
      </c>
    </row>
    <row r="712" spans="1:3" x14ac:dyDescent="0.3">
      <c r="A712" s="2">
        <v>711</v>
      </c>
      <c r="B712" t="s">
        <v>697</v>
      </c>
      <c r="C712" t="str">
        <f>HYPERLINK("https://talan.bank.gov.ua/get-user-certificate/tzADClZYCgH-KSshFgfF","Завантажити сертифікат")</f>
        <v>Завантажити сертифікат</v>
      </c>
    </row>
    <row r="713" spans="1:3" x14ac:dyDescent="0.3">
      <c r="A713" s="2">
        <v>712</v>
      </c>
      <c r="B713" t="s">
        <v>698</v>
      </c>
      <c r="C713" t="str">
        <f>HYPERLINK("https://talan.bank.gov.ua/get-user-certificate/tzADC3yZj616fdrLaYgb","Завантажити сертифікат")</f>
        <v>Завантажити сертифікат</v>
      </c>
    </row>
    <row r="714" spans="1:3" x14ac:dyDescent="0.3">
      <c r="A714" s="2">
        <v>713</v>
      </c>
      <c r="B714" t="s">
        <v>699</v>
      </c>
      <c r="C714" t="str">
        <f>HYPERLINK("https://talan.bank.gov.ua/get-user-certificate/tzADC98gJ87MQXOd2OjI","Завантажити сертифікат")</f>
        <v>Завантажити сертифікат</v>
      </c>
    </row>
    <row r="715" spans="1:3" x14ac:dyDescent="0.3">
      <c r="A715" s="2">
        <v>714</v>
      </c>
      <c r="B715" t="s">
        <v>700</v>
      </c>
      <c r="C715" t="str">
        <f>HYPERLINK("https://talan.bank.gov.ua/get-user-certificate/tzADCsOatJc4FiBz3W7v","Завантажити сертифікат")</f>
        <v>Завантажити сертифікат</v>
      </c>
    </row>
    <row r="716" spans="1:3" x14ac:dyDescent="0.3">
      <c r="A716" s="2">
        <v>715</v>
      </c>
      <c r="B716" t="s">
        <v>701</v>
      </c>
      <c r="C716" t="str">
        <f>HYPERLINK("https://talan.bank.gov.ua/get-user-certificate/tzADCT4AZ1PyTx_XcUl2","Завантажити сертифікат")</f>
        <v>Завантажити сертифікат</v>
      </c>
    </row>
    <row r="717" spans="1:3" x14ac:dyDescent="0.3">
      <c r="A717" s="2">
        <v>716</v>
      </c>
      <c r="B717" t="s">
        <v>702</v>
      </c>
      <c r="C717" t="str">
        <f>HYPERLINK("https://talan.bank.gov.ua/get-user-certificate/tzADCNSwTF3FV9oZfOiv","Завантажити сертифікат")</f>
        <v>Завантажити сертифікат</v>
      </c>
    </row>
    <row r="718" spans="1:3" x14ac:dyDescent="0.3">
      <c r="A718" s="2">
        <v>717</v>
      </c>
      <c r="B718" t="s">
        <v>703</v>
      </c>
      <c r="C718" t="str">
        <f>HYPERLINK("https://talan.bank.gov.ua/get-user-certificate/tzADCpSOKtcqf9PFjT_A","Завантажити сертифікат")</f>
        <v>Завантажити сертифікат</v>
      </c>
    </row>
    <row r="719" spans="1:3" x14ac:dyDescent="0.3">
      <c r="A719" s="2">
        <v>718</v>
      </c>
      <c r="B719" t="s">
        <v>704</v>
      </c>
      <c r="C719" t="str">
        <f>HYPERLINK("https://talan.bank.gov.ua/get-user-certificate/tzADCcDFrM2R0IVQSJIj","Завантажити сертифікат")</f>
        <v>Завантажити сертифікат</v>
      </c>
    </row>
    <row r="720" spans="1:3" x14ac:dyDescent="0.3">
      <c r="A720" s="2">
        <v>719</v>
      </c>
      <c r="B720" t="s">
        <v>705</v>
      </c>
      <c r="C720" t="str">
        <f>HYPERLINK("https://talan.bank.gov.ua/get-user-certificate/tzADCMIDnLmU5jF70rSp","Завантажити сертифікат")</f>
        <v>Завантажити сертифікат</v>
      </c>
    </row>
    <row r="721" spans="1:3" x14ac:dyDescent="0.3">
      <c r="A721" s="2">
        <v>720</v>
      </c>
      <c r="B721" t="s">
        <v>706</v>
      </c>
      <c r="C721" t="str">
        <f>HYPERLINK("https://talan.bank.gov.ua/get-user-certificate/tzADCet0I5Mvbd56saPO","Завантажити сертифікат")</f>
        <v>Завантажити сертифікат</v>
      </c>
    </row>
    <row r="722" spans="1:3" x14ac:dyDescent="0.3">
      <c r="A722" s="2">
        <v>721</v>
      </c>
      <c r="B722" t="s">
        <v>708</v>
      </c>
      <c r="C722" t="str">
        <f>HYPERLINK("https://talan.bank.gov.ua/get-user-certificate/QdjrEPba7rWBcqZmJmIe","Завантажити сертифікат")</f>
        <v>Завантажити сертифікат</v>
      </c>
    </row>
    <row r="723" spans="1:3" x14ac:dyDescent="0.3">
      <c r="A723" s="2">
        <v>722</v>
      </c>
      <c r="B723" t="s">
        <v>308</v>
      </c>
      <c r="C723" t="str">
        <f>HYPERLINK("https://talan.bank.gov.ua/get-user-certificate/QdjrEyCKst3l_QKc5YJN","Завантажити сертифікат")</f>
        <v>Завантажити сертифікат</v>
      </c>
    </row>
    <row r="724" spans="1:3" x14ac:dyDescent="0.3">
      <c r="A724" s="2">
        <v>723</v>
      </c>
      <c r="B724" t="s">
        <v>709</v>
      </c>
      <c r="C724" t="str">
        <f>HYPERLINK("https://talan.bank.gov.ua/get-user-certificate/QdjrEBaEAm8X_dGDC57N","Завантажити сертифікат")</f>
        <v>Завантажити сертифікат</v>
      </c>
    </row>
    <row r="725" spans="1:3" x14ac:dyDescent="0.3">
      <c r="A725" s="2">
        <v>724</v>
      </c>
      <c r="B725" t="s">
        <v>710</v>
      </c>
      <c r="C725" t="str">
        <f>HYPERLINK("https://talan.bank.gov.ua/get-user-certificate/QdjrEIKpQHLrYTCTnn9A","Завантажити сертифікат")</f>
        <v>Завантажити сертифікат</v>
      </c>
    </row>
    <row r="726" spans="1:3" x14ac:dyDescent="0.3">
      <c r="A726" s="2">
        <v>725</v>
      </c>
      <c r="B726" t="s">
        <v>711</v>
      </c>
      <c r="C726" t="str">
        <f>HYPERLINK("https://talan.bank.gov.ua/get-user-certificate/QdjrEDHmiVK8qFa7c9db","Завантажити сертифікат")</f>
        <v>Завантажити сертифікат</v>
      </c>
    </row>
    <row r="727" spans="1:3" x14ac:dyDescent="0.3">
      <c r="A727" s="2">
        <v>726</v>
      </c>
      <c r="B727" s="3" t="s">
        <v>712</v>
      </c>
      <c r="C727" s="3" t="s">
        <v>713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/>
  </hyperlinks>
  <pageMargins left="0.7" right="0.7" top="0.75" bottom="0.75" header="0.3" footer="0.3"/>
  <pageSetup orientation="portrait" r:id="rId7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2024-04-25T09:47:55Z</dcterms:created>
  <dcterms:modified xsi:type="dcterms:W3CDTF">2024-05-03T11:44:58Z</dcterms:modified>
  <cp:category/>
</cp:coreProperties>
</file>