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Конкурси\Платіжні поради у стінгазетах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719" i="1" l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<sst xmlns="http://schemas.openxmlformats.org/spreadsheetml/2006/main" count="743" uniqueCount="722">
  <si>
    <t>ПІБ</t>
  </si>
  <si>
    <t>Посилання на сертифікат</t>
  </si>
  <si>
    <t>Зленко Оксана</t>
  </si>
  <si>
    <t>Вонберг Денис</t>
  </si>
  <si>
    <t>Роман Дудка</t>
  </si>
  <si>
    <t>Стороженко Дар'я</t>
  </si>
  <si>
    <t>Ольшанська Ярослава</t>
  </si>
  <si>
    <t>Черняк Катерина</t>
  </si>
  <si>
    <t>Денис Вонберг</t>
  </si>
  <si>
    <t>Люблінська Єлизавета</t>
  </si>
  <si>
    <t>Петращук Анна</t>
  </si>
  <si>
    <t>Аліна Фиц</t>
  </si>
  <si>
    <t>Альона ГАЙДАШ</t>
  </si>
  <si>
    <t xml:space="preserve"> Жук Єгор                        </t>
  </si>
  <si>
    <t>Михайлова Аліна</t>
  </si>
  <si>
    <t>Лещук Анна</t>
  </si>
  <si>
    <t>Катерина Посохова</t>
  </si>
  <si>
    <t>Завальнюк Анастасія</t>
  </si>
  <si>
    <t>Сіденко Єлизавета</t>
  </si>
  <si>
    <t>Павлова Анна</t>
  </si>
  <si>
    <t xml:space="preserve">Пашко Тетяна </t>
  </si>
  <si>
    <t>Бліщ Марта</t>
  </si>
  <si>
    <t>Іванова Анна</t>
  </si>
  <si>
    <t xml:space="preserve">Ксенюк Микита </t>
  </si>
  <si>
    <t>Арсеній Чаплигін</t>
  </si>
  <si>
    <t>Анастасія Коломієць</t>
  </si>
  <si>
    <t>Дарія Коваленко</t>
  </si>
  <si>
    <t>Анна Коломієць</t>
  </si>
  <si>
    <t>Крістіна Самохвал</t>
  </si>
  <si>
    <t>Аліса Даниленко</t>
  </si>
  <si>
    <t>Попович Олександра</t>
  </si>
  <si>
    <t>Гнатюк Євген</t>
  </si>
  <si>
    <t>Лещук Олександр</t>
  </si>
  <si>
    <t xml:space="preserve">Віталій Ділай </t>
  </si>
  <si>
    <t>Войналович Ксенія</t>
  </si>
  <si>
    <t>Яровинський Назар</t>
  </si>
  <si>
    <t>Горбач Єгор</t>
  </si>
  <si>
    <t>Олександра Обмок</t>
  </si>
  <si>
    <t>Іванченко Богдан</t>
  </si>
  <si>
    <t>Злата Вязнікова</t>
  </si>
  <si>
    <t>Михайло Ігнатчик</t>
  </si>
  <si>
    <t>Єлисавета Савицька</t>
  </si>
  <si>
    <t>Варвара Цимбал</t>
  </si>
  <si>
    <t>Макар Приходько</t>
  </si>
  <si>
    <t>Ганзас Максим</t>
  </si>
  <si>
    <t>Шаравська Альона</t>
  </si>
  <si>
    <t>Ряднов Артем</t>
  </si>
  <si>
    <t xml:space="preserve">Капленко Маргарита </t>
  </si>
  <si>
    <t xml:space="preserve">Євгенія Барзух </t>
  </si>
  <si>
    <t xml:space="preserve">Юлія Гавриляк </t>
  </si>
  <si>
    <t xml:space="preserve">Наталія Глицька </t>
  </si>
  <si>
    <t>Федорчук Аріанна</t>
  </si>
  <si>
    <t>Меіроян Софія</t>
  </si>
  <si>
    <t>Климова Поліна</t>
  </si>
  <si>
    <t>Чернецька Евеліна</t>
  </si>
  <si>
    <t>Андрій Попов</t>
  </si>
  <si>
    <t>Діана Ємець</t>
  </si>
  <si>
    <t>Маргарита Хорольська</t>
  </si>
  <si>
    <t>Злата Карпець</t>
  </si>
  <si>
    <t xml:space="preserve">Лисенко Гліб </t>
  </si>
  <si>
    <t>Калінін Артемій</t>
  </si>
  <si>
    <t xml:space="preserve">Наумов Павло </t>
  </si>
  <si>
    <t xml:space="preserve">Філюріної Варвари </t>
  </si>
  <si>
    <t>Малєнок Елеонора</t>
  </si>
  <si>
    <t xml:space="preserve">Марія Крупа </t>
  </si>
  <si>
    <t>Остапенко Анастасія</t>
  </si>
  <si>
    <t>Ситник Маргарита</t>
  </si>
  <si>
    <t>Квітка Ілля</t>
  </si>
  <si>
    <t>Таран Богдана</t>
  </si>
  <si>
    <t>Конопацька Вероніка</t>
  </si>
  <si>
    <t>Вакуленко Дмитро</t>
  </si>
  <si>
    <t xml:space="preserve">Матвєєва Дар`я </t>
  </si>
  <si>
    <t>Савченко Вікторія</t>
  </si>
  <si>
    <t>Макортет Кирило</t>
  </si>
  <si>
    <t>Ділай Віталій</t>
  </si>
  <si>
    <t xml:space="preserve">Фаіна Фішензон </t>
  </si>
  <si>
    <t xml:space="preserve">Вікторія Макогон </t>
  </si>
  <si>
    <t>Мирослав Білоконь</t>
  </si>
  <si>
    <t xml:space="preserve">Руслана Заберезна </t>
  </si>
  <si>
    <t xml:space="preserve">Чудіна Галина </t>
  </si>
  <si>
    <t xml:space="preserve">Мандрик Ольга </t>
  </si>
  <si>
    <t>Лимар Марина</t>
  </si>
  <si>
    <t>Макаревич Світлана</t>
  </si>
  <si>
    <t>Лоцман Едуард</t>
  </si>
  <si>
    <t>Ілля Щербина</t>
  </si>
  <si>
    <t>Парахіна Аліна</t>
  </si>
  <si>
    <t>Підюра Марія</t>
  </si>
  <si>
    <t>Мазур Аліна</t>
  </si>
  <si>
    <t xml:space="preserve">Валентина Ляуш </t>
  </si>
  <si>
    <t xml:space="preserve">Полянська Анастасія  </t>
  </si>
  <si>
    <t xml:space="preserve">Носова Ілона </t>
  </si>
  <si>
    <t>Варвара Мельник</t>
  </si>
  <si>
    <t xml:space="preserve">Дар'я Колеснікова </t>
  </si>
  <si>
    <t xml:space="preserve">Лавріненко Евеліна </t>
  </si>
  <si>
    <t xml:space="preserve"> Алєксєєва Вікторія </t>
  </si>
  <si>
    <t xml:space="preserve">Криса Ірина </t>
  </si>
  <si>
    <t xml:space="preserve">Шевчук Анастасія </t>
  </si>
  <si>
    <t xml:space="preserve">Потапенко Аліна </t>
  </si>
  <si>
    <t>Олаг Валентина</t>
  </si>
  <si>
    <t>Олаг Анастасія</t>
  </si>
  <si>
    <t>Кравцова Анна</t>
  </si>
  <si>
    <t>Юлія Оксень</t>
  </si>
  <si>
    <t>Юлія Москалик</t>
  </si>
  <si>
    <t>Дзюба Крістіна</t>
  </si>
  <si>
    <t>Міщук Анна</t>
  </si>
  <si>
    <t>Яворська Єлизавета</t>
  </si>
  <si>
    <t>Сривкова Ірина</t>
  </si>
  <si>
    <t>Александрова Анна</t>
  </si>
  <si>
    <t>Морохова Поліна</t>
  </si>
  <si>
    <t>Жук Таїсія</t>
  </si>
  <si>
    <t>Купар Каріна</t>
  </si>
  <si>
    <t>Мартинюк Таня</t>
  </si>
  <si>
    <t>Лучко Артем</t>
  </si>
  <si>
    <t>Гарбузюк Марта</t>
  </si>
  <si>
    <t>Малащук Діана</t>
  </si>
  <si>
    <t>Підлипська Ольга</t>
  </si>
  <si>
    <t>Капчур Маргарита</t>
  </si>
  <si>
    <t xml:space="preserve">Михайло Татаренко </t>
  </si>
  <si>
    <t>Вікторія Янушевська</t>
  </si>
  <si>
    <t xml:space="preserve">Соколова Анастасія </t>
  </si>
  <si>
    <t>Кристина Коляда</t>
  </si>
  <si>
    <t>Богдан Камілла</t>
  </si>
  <si>
    <t xml:space="preserve">Ангеліна Вернигора </t>
  </si>
  <si>
    <t>Валерія Шміговатій</t>
  </si>
  <si>
    <t xml:space="preserve">Кальчев Роман </t>
  </si>
  <si>
    <t>Боровська Ніка</t>
  </si>
  <si>
    <t>Батовський Ярослав</t>
  </si>
  <si>
    <t>Сидоренко Даніїл</t>
  </si>
  <si>
    <t>Клишева Надія</t>
  </si>
  <si>
    <t>Черничко Дмитро</t>
  </si>
  <si>
    <t>Пилявець Саша</t>
  </si>
  <si>
    <t xml:space="preserve">Бичко Владислав </t>
  </si>
  <si>
    <t>Марченко Єлизавета</t>
  </si>
  <si>
    <t>Попова Крістіна</t>
  </si>
  <si>
    <t xml:space="preserve">Перетятько Олександра </t>
  </si>
  <si>
    <t>Франчук Вероніка</t>
  </si>
  <si>
    <t>Вінцьор Аліна</t>
  </si>
  <si>
    <t>Второв Артем</t>
  </si>
  <si>
    <t xml:space="preserve">Кірашенко Софія </t>
  </si>
  <si>
    <t>Костенюк Марія</t>
  </si>
  <si>
    <t xml:space="preserve">Костенюк Марія </t>
  </si>
  <si>
    <t>Маценко Богдан</t>
  </si>
  <si>
    <t>Світанько Маріанна</t>
  </si>
  <si>
    <t>Чорноус Святослав</t>
  </si>
  <si>
    <t xml:space="preserve">Анастасія Бельовцева </t>
  </si>
  <si>
    <t>Ярослав Холоденко</t>
  </si>
  <si>
    <t>Дзюбич Анна</t>
  </si>
  <si>
    <t>Чесниченко Вероніка</t>
  </si>
  <si>
    <t>Аліна Лущікова</t>
  </si>
  <si>
    <t>Москалюк Катя</t>
  </si>
  <si>
    <t>Комаровський Володимир</t>
  </si>
  <si>
    <t>Червона Ірина</t>
  </si>
  <si>
    <t xml:space="preserve">Тесля Діана Сергіївна </t>
  </si>
  <si>
    <t>Денис Шевченко</t>
  </si>
  <si>
    <t>Ковальов Артем</t>
  </si>
  <si>
    <t xml:space="preserve">Кравченко Костя </t>
  </si>
  <si>
    <t>Софiя Ковальова</t>
  </si>
  <si>
    <t xml:space="preserve">Гвоздак Еріка </t>
  </si>
  <si>
    <t>Шевченко Георгій</t>
  </si>
  <si>
    <t xml:space="preserve">Безпалько Дар‘я </t>
  </si>
  <si>
    <t xml:space="preserve">Вовченко Єлизавета </t>
  </si>
  <si>
    <t>Попитченко Іван</t>
  </si>
  <si>
    <t>Новік Анастасія</t>
  </si>
  <si>
    <t>Гранкіна Катерина</t>
  </si>
  <si>
    <t>Ільчук Віктор</t>
  </si>
  <si>
    <t>Дубініна Марія</t>
  </si>
  <si>
    <t>Макара Андрій</t>
  </si>
  <si>
    <t>Сітнікова Юлія</t>
  </si>
  <si>
    <t>Ткач Дар'я</t>
  </si>
  <si>
    <t>Юртаєва Софія</t>
  </si>
  <si>
    <t>Килимнюк Діана</t>
  </si>
  <si>
    <t>Гуменюк Анастасія</t>
  </si>
  <si>
    <t>Анастасія Калугіна</t>
  </si>
  <si>
    <t xml:space="preserve">Осадча Надія </t>
  </si>
  <si>
    <t>Демкович Василь</t>
  </si>
  <si>
    <t>Козир Ярослав</t>
  </si>
  <si>
    <t>Козиряцька Єлизавета</t>
  </si>
  <si>
    <t>Міщенко Анастасія</t>
  </si>
  <si>
    <t xml:space="preserve">Затхій Олександр </t>
  </si>
  <si>
    <t>Матіїва Ангеліна</t>
  </si>
  <si>
    <t>Софія Левченко</t>
  </si>
  <si>
    <t>Ящук Марк</t>
  </si>
  <si>
    <t>Ланова Єва</t>
  </si>
  <si>
    <t>Шаброва Мілана</t>
  </si>
  <si>
    <t>Бєлінська Анастасія</t>
  </si>
  <si>
    <t>Незнайко Стефанія</t>
  </si>
  <si>
    <t>Косенко Максим</t>
  </si>
  <si>
    <t xml:space="preserve"> Горбачов Максим</t>
  </si>
  <si>
    <t>Шепеленко Глєб</t>
  </si>
  <si>
    <t xml:space="preserve">Рисіч Ігор </t>
  </si>
  <si>
    <t xml:space="preserve">Руденко Ілля </t>
  </si>
  <si>
    <t xml:space="preserve">Бєляєв Дмитро </t>
  </si>
  <si>
    <t>Загурський Данііл</t>
  </si>
  <si>
    <t xml:space="preserve">Єрмолаєв Іван </t>
  </si>
  <si>
    <t>Коломієць Артем</t>
  </si>
  <si>
    <t>Мрих Каміла</t>
  </si>
  <si>
    <t>Личковаха Анастасія</t>
  </si>
  <si>
    <t>Британський Ростислав</t>
  </si>
  <si>
    <t>Немічева Уляна</t>
  </si>
  <si>
    <t xml:space="preserve">Панов Ростислав </t>
  </si>
  <si>
    <t>Трачук Юрій</t>
  </si>
  <si>
    <t>Войтович Каріна</t>
  </si>
  <si>
    <t>Пасічник Кароліна</t>
  </si>
  <si>
    <t xml:space="preserve"> Кравчук Тимофій</t>
  </si>
  <si>
    <t xml:space="preserve">Музика Валентина </t>
  </si>
  <si>
    <t>Іщук Марія</t>
  </si>
  <si>
    <t>Соломаха Ольга</t>
  </si>
  <si>
    <t>Нікіта Хоменко</t>
  </si>
  <si>
    <t xml:space="preserve">Денис Рублівський </t>
  </si>
  <si>
    <t>Кудуліс Вікторія</t>
  </si>
  <si>
    <t>Олійнічук Анжеліна</t>
  </si>
  <si>
    <t>Чухно Владислава</t>
  </si>
  <si>
    <t>Вікторія Анасейчук</t>
  </si>
  <si>
    <t>Злата Ніколенко</t>
  </si>
  <si>
    <t xml:space="preserve">Шалімова Каміла </t>
  </si>
  <si>
    <t>Артем Поддубенський</t>
  </si>
  <si>
    <t>Гавриш Владислава</t>
  </si>
  <si>
    <t>Ісмаїл Софія</t>
  </si>
  <si>
    <t>Афанасенко Софія</t>
  </si>
  <si>
    <t>Нападистий Амір</t>
  </si>
  <si>
    <t>Ксенія Юхно</t>
  </si>
  <si>
    <t>Аліса Громич</t>
  </si>
  <si>
    <t xml:space="preserve">Гриценко  Анастасія </t>
  </si>
  <si>
    <t>Галушко Діана</t>
  </si>
  <si>
    <t>Гуцаленко Вероніка</t>
  </si>
  <si>
    <t xml:space="preserve">Акулова Поліна </t>
  </si>
  <si>
    <t>Леус Вікторія</t>
  </si>
  <si>
    <t>Бондар Костянтин</t>
  </si>
  <si>
    <t>Бурмістрова Дар'я</t>
  </si>
  <si>
    <t>Травіна Валерія</t>
  </si>
  <si>
    <t>Звягинцев Артем</t>
  </si>
  <si>
    <t xml:space="preserve">Єременко Олександр </t>
  </si>
  <si>
    <t>Ярошенко Анна</t>
  </si>
  <si>
    <t>Максим Федишин</t>
  </si>
  <si>
    <t>Ірина Гошовська</t>
  </si>
  <si>
    <t>Роман Гасяк</t>
  </si>
  <si>
    <t>Надія Осадча</t>
  </si>
  <si>
    <t>Євгенія Шадріна</t>
  </si>
  <si>
    <t>Даніловська Ольга</t>
  </si>
  <si>
    <t>Ярослава Ситниченко</t>
  </si>
  <si>
    <t>Гонтаренко Олексій</t>
  </si>
  <si>
    <t xml:space="preserve">Єлизавета Сердечкіна </t>
  </si>
  <si>
    <t xml:space="preserve">Новік Анастасія </t>
  </si>
  <si>
    <t>Жадан Аміна</t>
  </si>
  <si>
    <t xml:space="preserve">Ілона Даровских </t>
  </si>
  <si>
    <t>Оксана ШИЛОВА</t>
  </si>
  <si>
    <t>Нєговєлова Олександра</t>
  </si>
  <si>
    <t xml:space="preserve">Оля Журомська </t>
  </si>
  <si>
    <t>Дмитро Джой</t>
  </si>
  <si>
    <t>Осіння Аліна</t>
  </si>
  <si>
    <t xml:space="preserve">Як вберегтися від фішингу </t>
  </si>
  <si>
    <t xml:space="preserve">Катерина Забігайло </t>
  </si>
  <si>
    <t xml:space="preserve">Лево Тетяна </t>
  </si>
  <si>
    <t>Тимченко Таїсія</t>
  </si>
  <si>
    <t xml:space="preserve">Мельничук Софія </t>
  </si>
  <si>
    <t>Сівідова Анастасія</t>
  </si>
  <si>
    <t xml:space="preserve">Мегалатій Олександра </t>
  </si>
  <si>
    <t>Шмигун Анастасія</t>
  </si>
  <si>
    <t>Тимур Зубар</t>
  </si>
  <si>
    <t xml:space="preserve">Велічутіна Іванна </t>
  </si>
  <si>
    <t>ПИШНОГУБ Олександра</t>
  </si>
  <si>
    <t>Єна Софія</t>
  </si>
  <si>
    <t>Шляма Аліна</t>
  </si>
  <si>
    <t xml:space="preserve">Таранюк Дарʼя </t>
  </si>
  <si>
    <t>Пожарська Анастасія</t>
  </si>
  <si>
    <t xml:space="preserve">Самойленко Дар'я Євгенівна </t>
  </si>
  <si>
    <t xml:space="preserve">Аріна Єременко </t>
  </si>
  <si>
    <t xml:space="preserve">Кісільова Варвара </t>
  </si>
  <si>
    <t>Ковалів Анастасія</t>
  </si>
  <si>
    <t>Харчук Діана</t>
  </si>
  <si>
    <t>Присяжнюк Кирило Олександрович</t>
  </si>
  <si>
    <t xml:space="preserve">Красуля Єлизавета   </t>
  </si>
  <si>
    <t>Левус Анастасія</t>
  </si>
  <si>
    <t>Раца Аліна</t>
  </si>
  <si>
    <t>Скіп Христина</t>
  </si>
  <si>
    <t>Дільна Ірина</t>
  </si>
  <si>
    <t>Гриньків Юлія</t>
  </si>
  <si>
    <t>Каплун Анастасія</t>
  </si>
  <si>
    <t>Криштофор Каріна</t>
  </si>
  <si>
    <t>Голуб Вікторія</t>
  </si>
  <si>
    <t>Приходько Єлизавета</t>
  </si>
  <si>
    <t>Рак Катерина</t>
  </si>
  <si>
    <t>Озерова Марія</t>
  </si>
  <si>
    <t>Музика Софія</t>
  </si>
  <si>
    <t xml:space="preserve">Янкова Вероніка </t>
  </si>
  <si>
    <t>Мартинюк Валерія</t>
  </si>
  <si>
    <t>Ущапівська Лія</t>
  </si>
  <si>
    <t>Лямець Крістіна</t>
  </si>
  <si>
    <t>Вдовиченко Марія</t>
  </si>
  <si>
    <t>Матвєєва Дар'я</t>
  </si>
  <si>
    <t xml:space="preserve">Мацкаль Вікторія </t>
  </si>
  <si>
    <t>Лозін Іван Олександрович</t>
  </si>
  <si>
    <t xml:space="preserve">Ващенко Богдана </t>
  </si>
  <si>
    <t xml:space="preserve">Зєнов Максим </t>
  </si>
  <si>
    <t xml:space="preserve">Сірман Нікіта </t>
  </si>
  <si>
    <t>Обливач Владислав</t>
  </si>
  <si>
    <t>Шкітак Анастасія</t>
  </si>
  <si>
    <t>Спора Дар'я</t>
  </si>
  <si>
    <t>Мошняков Богдан</t>
  </si>
  <si>
    <t>Савостьянов Станіслав</t>
  </si>
  <si>
    <t>Касюдик Анастасія</t>
  </si>
  <si>
    <t>Мирний Ігор</t>
  </si>
  <si>
    <t>Родкіна Софія</t>
  </si>
  <si>
    <t>Гнатюк Євгеній</t>
  </si>
  <si>
    <t>Басов Олександр</t>
  </si>
  <si>
    <t xml:space="preserve">Волянський Микола </t>
  </si>
  <si>
    <t>Златослава ГОЛУБОВИЧ</t>
  </si>
  <si>
    <t>Кравченко Єгор</t>
  </si>
  <si>
    <t>Олеся Поборознюк</t>
  </si>
  <si>
    <t xml:space="preserve">Кароліна Літинська </t>
  </si>
  <si>
    <t>Анастасія Тросюк</t>
  </si>
  <si>
    <t xml:space="preserve">Катерина Бородій </t>
  </si>
  <si>
    <t>Ульяна Мельник</t>
  </si>
  <si>
    <t>Леонід Рябоконь</t>
  </si>
  <si>
    <t>Марія Савченко</t>
  </si>
  <si>
    <t>Олександр Чорний</t>
  </si>
  <si>
    <t>Софія Брусліновська</t>
  </si>
  <si>
    <t>Вероніка Горлицька</t>
  </si>
  <si>
    <t>Вероніка Ляховська</t>
  </si>
  <si>
    <t>Анастасія Метяна</t>
  </si>
  <si>
    <t>Артем Плакида</t>
  </si>
  <si>
    <t>Анастасія Сухорукова</t>
  </si>
  <si>
    <t>Арсен Шевчук</t>
  </si>
  <si>
    <t>Яна Циба</t>
  </si>
  <si>
    <t xml:space="preserve">Прудкий Андрій </t>
  </si>
  <si>
    <t>Грешко Софія Миколаївна</t>
  </si>
  <si>
    <t>Блошенко Тетяна</t>
  </si>
  <si>
    <t>Тернова-Чернявська Евеліна</t>
  </si>
  <si>
    <t>Новак Анна</t>
  </si>
  <si>
    <t>Максимчук Богдан</t>
  </si>
  <si>
    <t xml:space="preserve">Бережнюк Тетяна </t>
  </si>
  <si>
    <t xml:space="preserve">Антоненко Вероніка </t>
  </si>
  <si>
    <t xml:space="preserve">Лужанський Юрій </t>
  </si>
  <si>
    <t xml:space="preserve">Лісецька Маргарита </t>
  </si>
  <si>
    <t>Сенчіло Олеся</t>
  </si>
  <si>
    <t>Воліков Назар</t>
  </si>
  <si>
    <t>Супрун Євангеліна</t>
  </si>
  <si>
    <t xml:space="preserve"> Бакун Артем</t>
  </si>
  <si>
    <t xml:space="preserve">Костик Богдан </t>
  </si>
  <si>
    <t>Кривошей Ірина</t>
  </si>
  <si>
    <t xml:space="preserve">Дзенік Юлія Володимирівна </t>
  </si>
  <si>
    <t>Данілова Ольга</t>
  </si>
  <si>
    <t>Оснадчук Богдан</t>
  </si>
  <si>
    <t>Дзенік Юлія Володимирівна</t>
  </si>
  <si>
    <t>Засадченко Назар Євгенійович</t>
  </si>
  <si>
    <t>Нечипорук Софія Іванівна</t>
  </si>
  <si>
    <t>Ломакович Артур</t>
  </si>
  <si>
    <t xml:space="preserve"> Ломакович Річард</t>
  </si>
  <si>
    <t xml:space="preserve">Вишневська Аліна </t>
  </si>
  <si>
    <t>Нечипорук Дарина Ігорівна</t>
  </si>
  <si>
    <t>Маковецька Тетяна Петрівна</t>
  </si>
  <si>
    <t>Суворова Надія</t>
  </si>
  <si>
    <t>Шумило Юлія</t>
  </si>
  <si>
    <t xml:space="preserve">Хрипунов Максим </t>
  </si>
  <si>
    <t>Маковецька Наталія Сергіївна</t>
  </si>
  <si>
    <t xml:space="preserve">Куява Аліна Анатоліївна </t>
  </si>
  <si>
    <t>Владислава Татарина</t>
  </si>
  <si>
    <t>Анастасія Фтема</t>
  </si>
  <si>
    <t>Отрох Анна</t>
  </si>
  <si>
    <t>Демянюк Ольга</t>
  </si>
  <si>
    <t>Маргарита Лисаченко</t>
  </si>
  <si>
    <t xml:space="preserve"> Августановічус Софія </t>
  </si>
  <si>
    <t xml:space="preserve">Запорощенко Каріна </t>
  </si>
  <si>
    <t>Душевський Андрій Леонідович</t>
  </si>
  <si>
    <t>Шупик Євгені</t>
  </si>
  <si>
    <t>Запорощенко Каріна</t>
  </si>
  <si>
    <t>Марценюк Анастасія</t>
  </si>
  <si>
    <t>Кошельник Аня</t>
  </si>
  <si>
    <t xml:space="preserve">Максим Братунець </t>
  </si>
  <si>
    <t>Сокіл Лук'ян</t>
  </si>
  <si>
    <t>Хомік Владислав</t>
  </si>
  <si>
    <t>Свинарчук Максим</t>
  </si>
  <si>
    <t>Завальнюк Дар'я</t>
  </si>
  <si>
    <t>Петрик Назар</t>
  </si>
  <si>
    <t xml:space="preserve">Панченко Катерина </t>
  </si>
  <si>
    <t>Мусієнко Поліна</t>
  </si>
  <si>
    <t>Губа Дар'я</t>
  </si>
  <si>
    <t>Кравченко Ярослава</t>
  </si>
  <si>
    <t xml:space="preserve">Дар’я  Вітковська </t>
  </si>
  <si>
    <t>Сапожніков Валентин</t>
  </si>
  <si>
    <t>Олександра Данілєвич</t>
  </si>
  <si>
    <t>Бабій Ольги</t>
  </si>
  <si>
    <t>Поліна Бахтадзе</t>
  </si>
  <si>
    <t>Ляднова Маргарита</t>
  </si>
  <si>
    <t>Левицька Лалі</t>
  </si>
  <si>
    <t>Оксана Ковалик</t>
  </si>
  <si>
    <t>Гупал Ілля</t>
  </si>
  <si>
    <t xml:space="preserve">Носова Марина </t>
  </si>
  <si>
    <t>Вікторія Боровикова</t>
  </si>
  <si>
    <t xml:space="preserve">Миронов Олександр </t>
  </si>
  <si>
    <t>Ярмолюк Макар</t>
  </si>
  <si>
    <t>Малько Дар'я</t>
  </si>
  <si>
    <t>Кожух Андрій</t>
  </si>
  <si>
    <t>Божок Антон</t>
  </si>
  <si>
    <t>Марченко Максим</t>
  </si>
  <si>
    <t>Величко Кіра</t>
  </si>
  <si>
    <t xml:space="preserve">Потійчук Маргарита </t>
  </si>
  <si>
    <t xml:space="preserve">Бабенко Яна </t>
  </si>
  <si>
    <t xml:space="preserve">Фіголь Софія </t>
  </si>
  <si>
    <t>Петренко Софія</t>
  </si>
  <si>
    <t xml:space="preserve">Дар’я Прядко </t>
  </si>
  <si>
    <t>Новицька Альона</t>
  </si>
  <si>
    <t xml:space="preserve">Богдан Багацький </t>
  </si>
  <si>
    <t>Герасименко Кіріл</t>
  </si>
  <si>
    <t>Паршина Єлизавета</t>
  </si>
  <si>
    <t>Середіна Ліна</t>
  </si>
  <si>
    <t>Боровикова Вікторія</t>
  </si>
  <si>
    <t>Дейнеко Дар'я</t>
  </si>
  <si>
    <t>Новицька Анна</t>
  </si>
  <si>
    <t>Скора Анастасія</t>
  </si>
  <si>
    <t>Ярошенко Дмитро</t>
  </si>
  <si>
    <t xml:space="preserve">Тимощенко Софія </t>
  </si>
  <si>
    <t>Холодар Артем</t>
  </si>
  <si>
    <t xml:space="preserve">Сольська Марія </t>
  </si>
  <si>
    <t>Подуфалов Василь</t>
  </si>
  <si>
    <t>Кулик Софія</t>
  </si>
  <si>
    <t>Масан Владислав</t>
  </si>
  <si>
    <t>Авдєєнко Роман</t>
  </si>
  <si>
    <t>Іщенко Павло</t>
  </si>
  <si>
    <t>Говорунова Ірина</t>
  </si>
  <si>
    <t>Шапран Ліана</t>
  </si>
  <si>
    <t>Вапляк Тетяна</t>
  </si>
  <si>
    <t>Головата Наталія</t>
  </si>
  <si>
    <t>Безвін Софія</t>
  </si>
  <si>
    <t>Кабаченко Іван</t>
  </si>
  <si>
    <t>Слободянюк Яна</t>
  </si>
  <si>
    <t>Кудінов Юрій</t>
  </si>
  <si>
    <t>Злотник Андрій</t>
  </si>
  <si>
    <t xml:space="preserve">Любінецька Анастасія </t>
  </si>
  <si>
    <t>Портянова Ірина</t>
  </si>
  <si>
    <t>Бойправ Дар'я</t>
  </si>
  <si>
    <t>Курмаз Ксенія</t>
  </si>
  <si>
    <t xml:space="preserve">Філософова Дарія </t>
  </si>
  <si>
    <t>Думітрак Марія</t>
  </si>
  <si>
    <t>Тимофій Єфімов</t>
  </si>
  <si>
    <t>Мартинюк Марія</t>
  </si>
  <si>
    <t>Антонов Вадим</t>
  </si>
  <si>
    <t>Сидорак Святослав</t>
  </si>
  <si>
    <t xml:space="preserve">Сторчак Михайло </t>
  </si>
  <si>
    <t>Божко Аріна</t>
  </si>
  <si>
    <t>Тарасова Етель</t>
  </si>
  <si>
    <t>Лера Турбулак</t>
  </si>
  <si>
    <t>Нестеренко Софія</t>
  </si>
  <si>
    <t xml:space="preserve">Кравченко Вікторія </t>
  </si>
  <si>
    <t>Мельникова Анна</t>
  </si>
  <si>
    <t>Тороп Аліна</t>
  </si>
  <si>
    <t>Фролова Валерія Андріївна</t>
  </si>
  <si>
    <t xml:space="preserve">Старушик Іванна </t>
  </si>
  <si>
    <t>Головій Єлизавета</t>
  </si>
  <si>
    <t xml:space="preserve">Аня Стадник </t>
  </si>
  <si>
    <t>Омелянчук Діана</t>
  </si>
  <si>
    <t xml:space="preserve">Стадник Анна </t>
  </si>
  <si>
    <t>Михалевич Олександр</t>
  </si>
  <si>
    <t>Ткаченко Валерія</t>
  </si>
  <si>
    <t>Юндіна Христина</t>
  </si>
  <si>
    <t>Красовська Іванна</t>
  </si>
  <si>
    <t xml:space="preserve">Ольга Мамченко </t>
  </si>
  <si>
    <t xml:space="preserve">Шпек Софія </t>
  </si>
  <si>
    <t>Калюжна Аріна</t>
  </si>
  <si>
    <t>Бернацька Вероніка</t>
  </si>
  <si>
    <t>Сликов Павло</t>
  </si>
  <si>
    <t>Томченко Роман</t>
  </si>
  <si>
    <t>Причко Олег</t>
  </si>
  <si>
    <t xml:space="preserve">Пужанівський Іван </t>
  </si>
  <si>
    <t xml:space="preserve">Василь Климчук </t>
  </si>
  <si>
    <t>Кудінова Євгенія</t>
  </si>
  <si>
    <t>Пройденко Ніколь</t>
  </si>
  <si>
    <t>Брідська Вікторія</t>
  </si>
  <si>
    <t>Ліску Ульяна</t>
  </si>
  <si>
    <t>Сліпенко Аліна</t>
  </si>
  <si>
    <t>Вороненко Іван</t>
  </si>
  <si>
    <t>Безрученко Єлизавета</t>
  </si>
  <si>
    <t>Виштикайло Микита</t>
  </si>
  <si>
    <t>Ксенія Скрипник</t>
  </si>
  <si>
    <t>Гладун Діана</t>
  </si>
  <si>
    <t>Буйневич Максим</t>
  </si>
  <si>
    <t xml:space="preserve">Шоломницький Андрій </t>
  </si>
  <si>
    <t xml:space="preserve">Недзельська Діана </t>
  </si>
  <si>
    <t xml:space="preserve">Заграй Андрій </t>
  </si>
  <si>
    <t>Козачок Анна</t>
  </si>
  <si>
    <t>Шкрабій Каріна</t>
  </si>
  <si>
    <t>Ходакова Марія</t>
  </si>
  <si>
    <t>Курчак Софія</t>
  </si>
  <si>
    <t>Бойчук Олена</t>
  </si>
  <si>
    <t>Олександра Комлик</t>
  </si>
  <si>
    <t>Марія Карвіна</t>
  </si>
  <si>
    <t>Коваленко Єлизавета</t>
  </si>
  <si>
    <t>Матвій Оліярник</t>
  </si>
  <si>
    <t>Куликова Софія</t>
  </si>
  <si>
    <t xml:space="preserve">Бодачевська Вікторія </t>
  </si>
  <si>
    <t>Сторощук Анна</t>
  </si>
  <si>
    <t xml:space="preserve">Родкіна Анастасія </t>
  </si>
  <si>
    <t>Шиманська Марія</t>
  </si>
  <si>
    <t>Тухарь Ангеліна</t>
  </si>
  <si>
    <t>Мороз Катерина</t>
  </si>
  <si>
    <t>Ясиновська Яна</t>
  </si>
  <si>
    <t>Лозинська Марія</t>
  </si>
  <si>
    <t>Калінчук Кіра</t>
  </si>
  <si>
    <t xml:space="preserve">Кашуба Олександра </t>
  </si>
  <si>
    <t xml:space="preserve"> Нестерчук Варвара</t>
  </si>
  <si>
    <t xml:space="preserve">Манько Маріна </t>
  </si>
  <si>
    <t>Романюк Олександр</t>
  </si>
  <si>
    <t>Кушніренко Марія</t>
  </si>
  <si>
    <t>Пантелейчук Даня</t>
  </si>
  <si>
    <t>Мокрій Юлія</t>
  </si>
  <si>
    <t>Николайська Ірина</t>
  </si>
  <si>
    <t>Маркович Тетяна</t>
  </si>
  <si>
    <t>Маркович Софія</t>
  </si>
  <si>
    <t xml:space="preserve">Софія Клочок </t>
  </si>
  <si>
    <t>Грицай Софія</t>
  </si>
  <si>
    <t>Лецюк Вікторія</t>
  </si>
  <si>
    <t>Брик Михайло</t>
  </si>
  <si>
    <t>Романюк Софія</t>
  </si>
  <si>
    <t>Кравців Христина</t>
  </si>
  <si>
    <t>Коваленко Роман</t>
  </si>
  <si>
    <t>Терлецький Назарій</t>
  </si>
  <si>
    <t xml:space="preserve">Бойко Софія </t>
  </si>
  <si>
    <t>Сергієнко І.</t>
  </si>
  <si>
    <t xml:space="preserve">Гуменюк Андрій </t>
  </si>
  <si>
    <t>Княгницька Даша</t>
  </si>
  <si>
    <t>Мормуль Юлія</t>
  </si>
  <si>
    <t>Вікторія Вовк</t>
  </si>
  <si>
    <t>Білоус Анна</t>
  </si>
  <si>
    <t>Борима Даша</t>
  </si>
  <si>
    <t>Рошко Олександр</t>
  </si>
  <si>
    <t>Бартіш Анастасія</t>
  </si>
  <si>
    <t xml:space="preserve"> Швайгер Софія</t>
  </si>
  <si>
    <t>Ковбаснюк Наталія</t>
  </si>
  <si>
    <t>Пандусяк Ульяна</t>
  </si>
  <si>
    <t>Демидюк Анастасія</t>
  </si>
  <si>
    <t xml:space="preserve">Микольчук Катерина </t>
  </si>
  <si>
    <t>Книш Соломія</t>
  </si>
  <si>
    <t xml:space="preserve"> Павлюк Ольга </t>
  </si>
  <si>
    <t>Дячук Ольга</t>
  </si>
  <si>
    <t>Дробіт Софія</t>
  </si>
  <si>
    <t>Когут Марія</t>
  </si>
  <si>
    <t xml:space="preserve">Гунько Владислава </t>
  </si>
  <si>
    <t>Єфремова Дар'я</t>
  </si>
  <si>
    <t>Валієва Владислава</t>
  </si>
  <si>
    <t xml:space="preserve">Олійник Олександра </t>
  </si>
  <si>
    <t>Цісарук Ганна</t>
  </si>
  <si>
    <t>Трачук Катерина</t>
  </si>
  <si>
    <t>Петрик Андрій</t>
  </si>
  <si>
    <t>Петрик Іван</t>
  </si>
  <si>
    <t>Павлюк Софія</t>
  </si>
  <si>
    <t xml:space="preserve">Клочан Вікторія </t>
  </si>
  <si>
    <t>Попач Матвій</t>
  </si>
  <si>
    <t xml:space="preserve">Глущенко Аліна </t>
  </si>
  <si>
    <t xml:space="preserve">Новікова Анастасія </t>
  </si>
  <si>
    <t>Артур Мірченко</t>
  </si>
  <si>
    <t>Даниіл Засуха</t>
  </si>
  <si>
    <t xml:space="preserve">Чепурненко Сніжана </t>
  </si>
  <si>
    <t>Щербаченко Олександр</t>
  </si>
  <si>
    <t xml:space="preserve">Бойко Артем </t>
  </si>
  <si>
    <t xml:space="preserve">Святенко Анастасія </t>
  </si>
  <si>
    <t>Андрюхович Аліна</t>
  </si>
  <si>
    <t>Гончарова Катерина</t>
  </si>
  <si>
    <t>Панасенко Єлизавета</t>
  </si>
  <si>
    <t>Борисовська Марія</t>
  </si>
  <si>
    <t>Майстренко Ярослав</t>
  </si>
  <si>
    <t>Сличко Катерина</t>
  </si>
  <si>
    <t>Кравець Марія</t>
  </si>
  <si>
    <t>Засуха Даниіл</t>
  </si>
  <si>
    <t>Щекочихін Матвій</t>
  </si>
  <si>
    <t>Каллон Мабінду</t>
  </si>
  <si>
    <t>Іван Прокопець</t>
  </si>
  <si>
    <t>Дар'я Гудим</t>
  </si>
  <si>
    <t>Мар'яна Кісільова</t>
  </si>
  <si>
    <t>Вікторія Тарануха</t>
  </si>
  <si>
    <t xml:space="preserve">Мельниченко Наталія </t>
  </si>
  <si>
    <t>Тагірова Хадіжат</t>
  </si>
  <si>
    <t xml:space="preserve">Муравський Юрій </t>
  </si>
  <si>
    <t xml:space="preserve">Пивовар Вадим </t>
  </si>
  <si>
    <t xml:space="preserve">Анатолій Доїжак </t>
  </si>
  <si>
    <t>Вовк Вероніка</t>
  </si>
  <si>
    <t>Панасюк Оля</t>
  </si>
  <si>
    <t>Павлюк Вероніка</t>
  </si>
  <si>
    <t>Сосна Світлана</t>
  </si>
  <si>
    <t>Альона Клименко</t>
  </si>
  <si>
    <t>Мікуліна Поліна</t>
  </si>
  <si>
    <t>Богдана Дегтерьова</t>
  </si>
  <si>
    <t>Ніколетта Фалькова</t>
  </si>
  <si>
    <t>Бородай Сергій</t>
  </si>
  <si>
    <t>Рената Земляна</t>
  </si>
  <si>
    <t xml:space="preserve">Дьоркіна Віталіна </t>
  </si>
  <si>
    <t>Шелкова Марія</t>
  </si>
  <si>
    <t>Попик Іванна</t>
  </si>
  <si>
    <t>Софія Ліщенко</t>
  </si>
  <si>
    <t>Ксенія Мартинова</t>
  </si>
  <si>
    <t>Марія  Бородуліна</t>
  </si>
  <si>
    <t>Сергій Ключніков</t>
  </si>
  <si>
    <t>Валерія Заскалько</t>
  </si>
  <si>
    <t>Маяр Аль-Тарайрех</t>
  </si>
  <si>
    <t>Почевірний Назар</t>
  </si>
  <si>
    <t>Кароліна Бабенко</t>
  </si>
  <si>
    <t>Шишацька Вікторія</t>
  </si>
  <si>
    <t>Єва Киян</t>
  </si>
  <si>
    <t xml:space="preserve">Таїсія Каплій </t>
  </si>
  <si>
    <t>Анна Гринь</t>
  </si>
  <si>
    <t>Софія Березна</t>
  </si>
  <si>
    <t>Ілля Кухар</t>
  </si>
  <si>
    <t>Макар Шовгеня</t>
  </si>
  <si>
    <t>Златогор  Молокович</t>
  </si>
  <si>
    <t>Марія Хобот</t>
  </si>
  <si>
    <t>Іван Лозинський</t>
  </si>
  <si>
    <t>Гусарчук Анастасія</t>
  </si>
  <si>
    <t>Голубенко Владислав</t>
  </si>
  <si>
    <t>Єгорова Анна</t>
  </si>
  <si>
    <t>Козирькова Камілла</t>
  </si>
  <si>
    <t xml:space="preserve"> Макарова Олександра</t>
  </si>
  <si>
    <t>Куліш Софія</t>
  </si>
  <si>
    <t>Науменко Ангеліна</t>
  </si>
  <si>
    <t>Міщенко Влада</t>
  </si>
  <si>
    <t xml:space="preserve">Голишева Анастасія </t>
  </si>
  <si>
    <t>Тонкоглас Єлизавета</t>
  </si>
  <si>
    <t>Дарія Чепець</t>
  </si>
  <si>
    <t>Вероніка Окаєвич</t>
  </si>
  <si>
    <t>Нафеєва Поліна</t>
  </si>
  <si>
    <t>Дімова Віолетта</t>
  </si>
  <si>
    <t>Соловей Дар'я</t>
  </si>
  <si>
    <t>Андрій Осійчук</t>
  </si>
  <si>
    <t>Джоголя Анастасія</t>
  </si>
  <si>
    <t>Лопатіна Єлизавета</t>
  </si>
  <si>
    <t>Федорова Єва</t>
  </si>
  <si>
    <t>Олександр Петров</t>
  </si>
  <si>
    <t>Маргарита Цугуй</t>
  </si>
  <si>
    <t>Стеценко Поліна</t>
  </si>
  <si>
    <t>Дана Нароженко</t>
  </si>
  <si>
    <t>М'ячов Андрій</t>
  </si>
  <si>
    <t>Іванюк Ілона</t>
  </si>
  <si>
    <t xml:space="preserve">Полякевич Софія </t>
  </si>
  <si>
    <t>Юлія Бакай</t>
  </si>
  <si>
    <t>Кісільова Мар’яна</t>
  </si>
  <si>
    <t xml:space="preserve">Ігуменова Анастасія </t>
  </si>
  <si>
    <t>Олександр Сторожук</t>
  </si>
  <si>
    <t>Соломка Борис</t>
  </si>
  <si>
    <t xml:space="preserve">Гетьман Ярослава </t>
  </si>
  <si>
    <t>Пікалова Вікторія</t>
  </si>
  <si>
    <t>Мєніва Маргарита</t>
  </si>
  <si>
    <t>Ярослава Разумахіна</t>
  </si>
  <si>
    <t>Сікорська Богдана</t>
  </si>
  <si>
    <t xml:space="preserve">Вірич Ірина </t>
  </si>
  <si>
    <t>Лаухіна Анастасія</t>
  </si>
  <si>
    <t>Софія Чернишова</t>
  </si>
  <si>
    <t>Морозова Єлизавета</t>
  </si>
  <si>
    <t>Лінник Юлія</t>
  </si>
  <si>
    <t>Владислав Старовойт</t>
  </si>
  <si>
    <t xml:space="preserve"> Демченко Вероніка</t>
  </si>
  <si>
    <t xml:space="preserve">Подпонаровська Вікторія </t>
  </si>
  <si>
    <t>Черненко Сергій</t>
  </si>
  <si>
    <t>Анастасія Смішна</t>
  </si>
  <si>
    <t>Кісільова Мар'яна</t>
  </si>
  <si>
    <t>Катерина Абаєва</t>
  </si>
  <si>
    <t>Чепець Дарія</t>
  </si>
  <si>
    <t>Окаєвич Вероніка</t>
  </si>
  <si>
    <t>Іванова Віра</t>
  </si>
  <si>
    <t>Гаврикова Поліна</t>
  </si>
  <si>
    <t>Власова Діана</t>
  </si>
  <si>
    <t>Лусникова Даніелла</t>
  </si>
  <si>
    <t>Максимихін Тимофій</t>
  </si>
  <si>
    <t>Кливак Юрій</t>
  </si>
  <si>
    <t>Вощина Артем</t>
  </si>
  <si>
    <t>Маргарита Григорян</t>
  </si>
  <si>
    <t>Полівкіна Софія</t>
  </si>
  <si>
    <t>Вергун Анастасія</t>
  </si>
  <si>
    <t>Раїник Софія</t>
  </si>
  <si>
    <t>Білецька Поліна</t>
  </si>
  <si>
    <t>Ярослав Сабанюк</t>
  </si>
  <si>
    <t>Павленко Євгенія</t>
  </si>
  <si>
    <t>Дьоркіна Віталіна</t>
  </si>
  <si>
    <t xml:space="preserve">Ян шин Дмитро </t>
  </si>
  <si>
    <t xml:space="preserve">Волкова Олександра </t>
  </si>
  <si>
    <t>Голобородько Ольга</t>
  </si>
  <si>
    <t>Демчук Христина</t>
  </si>
  <si>
    <t>Бобрик Анастасія</t>
  </si>
  <si>
    <t>Бутрин Вероніка</t>
  </si>
  <si>
    <t>Сарченко Каміла</t>
  </si>
  <si>
    <t>Масюк Софія</t>
  </si>
  <si>
    <t>Літовченко Ігор</t>
  </si>
  <si>
    <t>Даніленко Катерина</t>
  </si>
  <si>
    <t>Хмеленко Юлія</t>
  </si>
  <si>
    <t>Кутвіцька Анна</t>
  </si>
  <si>
    <t>Николяк Вікторія</t>
  </si>
  <si>
    <t>Березюк Лія</t>
  </si>
  <si>
    <t>Злата Панасович</t>
  </si>
  <si>
    <t>Назарова Діана</t>
  </si>
  <si>
    <t>Павлова Марія</t>
  </si>
  <si>
    <t xml:space="preserve">Тарас Андрій </t>
  </si>
  <si>
    <t>Кубай Ярема</t>
  </si>
  <si>
    <t>Груник Владислав</t>
  </si>
  <si>
    <t>Медвідь Єва</t>
  </si>
  <si>
    <t>Лобутинська Анна</t>
  </si>
  <si>
    <t>Куксенко Данута</t>
  </si>
  <si>
    <t>Ярема Софія</t>
  </si>
  <si>
    <t>Довбиш Марина</t>
  </si>
  <si>
    <t>Славінська Емілія</t>
  </si>
  <si>
    <t>Козак Юлія</t>
  </si>
  <si>
    <t>Заневич Дарина</t>
  </si>
  <si>
    <t>Курилка Марта</t>
  </si>
  <si>
    <t>Олексів Діана</t>
  </si>
  <si>
    <t xml:space="preserve">Грицай Софія </t>
  </si>
  <si>
    <t>Дикий Артем</t>
  </si>
  <si>
    <t xml:space="preserve">Буківський Іван </t>
  </si>
  <si>
    <t xml:space="preserve"> Яворський Даня</t>
  </si>
  <si>
    <t>Матущенкл Настя</t>
  </si>
  <si>
    <t xml:space="preserve">Швидкий Артем </t>
  </si>
  <si>
    <t>Швакова Вікторія</t>
  </si>
  <si>
    <t xml:space="preserve">Карета Катерина </t>
  </si>
  <si>
    <t>Сотніков Тимофій</t>
  </si>
  <si>
    <t>№ з/п</t>
  </si>
  <si>
    <t>Тімонов Гліб Сергійович</t>
  </si>
  <si>
    <t>Завантажити сертифікат</t>
  </si>
  <si>
    <t>Крамаренко Діана</t>
  </si>
  <si>
    <t>Павленко Поліна</t>
  </si>
  <si>
    <t>Приходько Нестор</t>
  </si>
  <si>
    <t>Журавльов Арман</t>
  </si>
  <si>
    <t>Копань Іван</t>
  </si>
  <si>
    <t>Баранцов Матвій</t>
  </si>
  <si>
    <t>Бондаренко Арсеній</t>
  </si>
  <si>
    <t>Юрчак Ярослав</t>
  </si>
  <si>
    <t>Доценко Денис</t>
  </si>
  <si>
    <t>Дмитренко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</si>
</sst>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NBaurtLccylinrJVzLnV" TargetMode="External"/><Relationship Id="rId671" Type="http://schemas.openxmlformats.org/officeDocument/2006/relationships/hyperlink" Target="https://talan.bank.gov.ua/get-user-certificate/NBaur1J8dZY08sdBzMXl" TargetMode="External"/><Relationship Id="rId21" Type="http://schemas.openxmlformats.org/officeDocument/2006/relationships/hyperlink" Target="https://talan.bank.gov.ua/get-user-certificate/NBaurp0bxJp0-yHHKkha" TargetMode="External"/><Relationship Id="rId324" Type="http://schemas.openxmlformats.org/officeDocument/2006/relationships/hyperlink" Target="https://talan.bank.gov.ua/get-user-certificate/NBaurK03ff8g2DD9wPUX" TargetMode="External"/><Relationship Id="rId531" Type="http://schemas.openxmlformats.org/officeDocument/2006/relationships/hyperlink" Target="https://talan.bank.gov.ua/get-user-certificate/NBaurt1psLnwPBir8A6Q" TargetMode="External"/><Relationship Id="rId629" Type="http://schemas.openxmlformats.org/officeDocument/2006/relationships/hyperlink" Target="https://talan.bank.gov.ua/get-user-certificate/NBaur44Cz3A3DAXod9O9" TargetMode="External"/><Relationship Id="rId170" Type="http://schemas.openxmlformats.org/officeDocument/2006/relationships/hyperlink" Target="https://talan.bank.gov.ua/get-user-certificate/NBaurOlH3rhtBt1GG4bI" TargetMode="External"/><Relationship Id="rId268" Type="http://schemas.openxmlformats.org/officeDocument/2006/relationships/hyperlink" Target="https://talan.bank.gov.ua/get-user-certificate/NBaurMyE4qk5iAkLLHE3" TargetMode="External"/><Relationship Id="rId475" Type="http://schemas.openxmlformats.org/officeDocument/2006/relationships/hyperlink" Target="https://talan.bank.gov.ua/get-user-certificate/NBaur7yZ_WCNOiaR-K16" TargetMode="External"/><Relationship Id="rId682" Type="http://schemas.openxmlformats.org/officeDocument/2006/relationships/hyperlink" Target="https://talan.bank.gov.ua/get-user-certificate/NBaur1HZC9RoGOLVHoIr" TargetMode="External"/><Relationship Id="rId32" Type="http://schemas.openxmlformats.org/officeDocument/2006/relationships/hyperlink" Target="https://talan.bank.gov.ua/get-user-certificate/NBaurzbr5YTUyIHVOCLb" TargetMode="External"/><Relationship Id="rId128" Type="http://schemas.openxmlformats.org/officeDocument/2006/relationships/hyperlink" Target="https://talan.bank.gov.ua/get-user-certificate/NBauru7r0hsxboVjGPDi" TargetMode="External"/><Relationship Id="rId335" Type="http://schemas.openxmlformats.org/officeDocument/2006/relationships/hyperlink" Target="https://talan.bank.gov.ua/get-user-certificate/NBauruAyzwmcXtOWlDwI" TargetMode="External"/><Relationship Id="rId542" Type="http://schemas.openxmlformats.org/officeDocument/2006/relationships/hyperlink" Target="https://talan.bank.gov.ua/get-user-certificate/NBaur7NarjKByFAyise-" TargetMode="External"/><Relationship Id="rId181" Type="http://schemas.openxmlformats.org/officeDocument/2006/relationships/hyperlink" Target="https://talan.bank.gov.ua/get-user-certificate/NBaurhSgnafE9zb8T0WF" TargetMode="External"/><Relationship Id="rId402" Type="http://schemas.openxmlformats.org/officeDocument/2006/relationships/hyperlink" Target="https://talan.bank.gov.ua/get-user-certificate/NBaur7xRhFVqzkX_HHc-" TargetMode="External"/><Relationship Id="rId279" Type="http://schemas.openxmlformats.org/officeDocument/2006/relationships/hyperlink" Target="https://talan.bank.gov.ua/get-user-certificate/NBaurvctsXODqjmGKePP" TargetMode="External"/><Relationship Id="rId486" Type="http://schemas.openxmlformats.org/officeDocument/2006/relationships/hyperlink" Target="https://talan.bank.gov.ua/get-user-certificate/NBaurTd6ZS_asAgyImSC" TargetMode="External"/><Relationship Id="rId693" Type="http://schemas.openxmlformats.org/officeDocument/2006/relationships/hyperlink" Target="https://talan.bank.gov.ua/get-user-certificate/NBaurDyg7NgZdxaxxj9W" TargetMode="External"/><Relationship Id="rId707" Type="http://schemas.openxmlformats.org/officeDocument/2006/relationships/hyperlink" Target="https://talan.bank.gov.ua/get-user-certificate/NBaurKUsmuMy7mNI4f1E" TargetMode="External"/><Relationship Id="rId43" Type="http://schemas.openxmlformats.org/officeDocument/2006/relationships/hyperlink" Target="https://talan.bank.gov.ua/get-user-certificate/NBaurDnOSJ_SOn6dvsWU" TargetMode="External"/><Relationship Id="rId139" Type="http://schemas.openxmlformats.org/officeDocument/2006/relationships/hyperlink" Target="https://talan.bank.gov.ua/get-user-certificate/NBaur1Jtga82UM6Ilqk9" TargetMode="External"/><Relationship Id="rId346" Type="http://schemas.openxmlformats.org/officeDocument/2006/relationships/hyperlink" Target="https://talan.bank.gov.ua/get-user-certificate/NBaurG9sjgKrWtGEyPAl" TargetMode="External"/><Relationship Id="rId553" Type="http://schemas.openxmlformats.org/officeDocument/2006/relationships/hyperlink" Target="https://talan.bank.gov.ua/get-user-certificate/NBaurLn3y-3fUvXhK8e6" TargetMode="External"/><Relationship Id="rId192" Type="http://schemas.openxmlformats.org/officeDocument/2006/relationships/hyperlink" Target="https://talan.bank.gov.ua/get-user-certificate/NBaurz4btYVXq6YBtj2w" TargetMode="External"/><Relationship Id="rId206" Type="http://schemas.openxmlformats.org/officeDocument/2006/relationships/hyperlink" Target="https://talan.bank.gov.ua/get-user-certificate/NBaurxo4sH943_1uVPDh" TargetMode="External"/><Relationship Id="rId413" Type="http://schemas.openxmlformats.org/officeDocument/2006/relationships/hyperlink" Target="https://talan.bank.gov.ua/get-user-certificate/NBaurqWcLngSM4y1OmLD" TargetMode="External"/><Relationship Id="rId497" Type="http://schemas.openxmlformats.org/officeDocument/2006/relationships/hyperlink" Target="https://talan.bank.gov.ua/get-user-certificate/NBaurYybGEx7ipIHAZVS" TargetMode="External"/><Relationship Id="rId620" Type="http://schemas.openxmlformats.org/officeDocument/2006/relationships/hyperlink" Target="https://talan.bank.gov.ua/get-user-certificate/NBaurDyQrOOT7rcV2_-2" TargetMode="External"/><Relationship Id="rId718" Type="http://schemas.openxmlformats.org/officeDocument/2006/relationships/hyperlink" Target="https://talan.bank.gov.ua/get-user-certificate/NBaurSxCbs1uyNJMIAFB" TargetMode="External"/><Relationship Id="rId357" Type="http://schemas.openxmlformats.org/officeDocument/2006/relationships/hyperlink" Target="https://talan.bank.gov.ua/get-user-certificate/NBaura2StOxLbQbgoeo6" TargetMode="External"/><Relationship Id="rId54" Type="http://schemas.openxmlformats.org/officeDocument/2006/relationships/hyperlink" Target="https://talan.bank.gov.ua/get-user-certificate/NBaurbpQM4z0PyZVUIbo" TargetMode="External"/><Relationship Id="rId217" Type="http://schemas.openxmlformats.org/officeDocument/2006/relationships/hyperlink" Target="https://talan.bank.gov.ua/get-user-certificate/NBaurVmsI7BVFpUglK5d" TargetMode="External"/><Relationship Id="rId564" Type="http://schemas.openxmlformats.org/officeDocument/2006/relationships/hyperlink" Target="https://talan.bank.gov.ua/get-user-certificate/NBaurAbnk3OHglI74RSo" TargetMode="External"/><Relationship Id="rId424" Type="http://schemas.openxmlformats.org/officeDocument/2006/relationships/hyperlink" Target="https://talan.bank.gov.ua/get-user-certificate/NBaurB78SB3OGBO4DMa6" TargetMode="External"/><Relationship Id="rId631" Type="http://schemas.openxmlformats.org/officeDocument/2006/relationships/hyperlink" Target="https://talan.bank.gov.ua/get-user-certificate/NBaur_sFMQ7G3BJf78ND" TargetMode="External"/><Relationship Id="rId729" Type="http://schemas.openxmlformats.org/officeDocument/2006/relationships/hyperlink" Target="https://talan.bank.gov.ua/get-user-certificate/kukmwmwmU7Csvb4v14jJ" TargetMode="External"/><Relationship Id="rId270" Type="http://schemas.openxmlformats.org/officeDocument/2006/relationships/hyperlink" Target="https://talan.bank.gov.ua/get-user-certificate/NBaurZasHiGLMbqI-f_6" TargetMode="External"/><Relationship Id="rId65" Type="http://schemas.openxmlformats.org/officeDocument/2006/relationships/hyperlink" Target="https://talan.bank.gov.ua/get-user-certificate/NBaurv1FANwylfCmyUkn" TargetMode="External"/><Relationship Id="rId130" Type="http://schemas.openxmlformats.org/officeDocument/2006/relationships/hyperlink" Target="https://talan.bank.gov.ua/get-user-certificate/NBaurFVTGbl1llQ5Ub0x" TargetMode="External"/><Relationship Id="rId368" Type="http://schemas.openxmlformats.org/officeDocument/2006/relationships/hyperlink" Target="https://talan.bank.gov.ua/get-user-certificate/NBaurz6tZSm1okfTHK5g" TargetMode="External"/><Relationship Id="rId575" Type="http://schemas.openxmlformats.org/officeDocument/2006/relationships/hyperlink" Target="https://talan.bank.gov.ua/get-user-certificate/NBaur0HAxiEMFyA02BKk" TargetMode="External"/><Relationship Id="rId228" Type="http://schemas.openxmlformats.org/officeDocument/2006/relationships/hyperlink" Target="https://talan.bank.gov.ua/get-user-certificate/NBaur1QcJrGrpjZreM9H" TargetMode="External"/><Relationship Id="rId435" Type="http://schemas.openxmlformats.org/officeDocument/2006/relationships/hyperlink" Target="https://talan.bank.gov.ua/get-user-certificate/NBaurFeY4Md4Gw4EhWJ2" TargetMode="External"/><Relationship Id="rId642" Type="http://schemas.openxmlformats.org/officeDocument/2006/relationships/hyperlink" Target="https://talan.bank.gov.ua/get-user-certificate/NBaurs3tr3152VEUmNVT" TargetMode="External"/><Relationship Id="rId281" Type="http://schemas.openxmlformats.org/officeDocument/2006/relationships/hyperlink" Target="https://talan.bank.gov.ua/get-user-certificate/NBaurKCAqPNpWp9FwM1r" TargetMode="External"/><Relationship Id="rId502" Type="http://schemas.openxmlformats.org/officeDocument/2006/relationships/hyperlink" Target="https://talan.bank.gov.ua/get-user-certificate/NBaurj4nu0aPshtTEdZb" TargetMode="External"/><Relationship Id="rId76" Type="http://schemas.openxmlformats.org/officeDocument/2006/relationships/hyperlink" Target="https://talan.bank.gov.ua/get-user-certificate/NBaurMpydEaEmF70UnAB" TargetMode="External"/><Relationship Id="rId141" Type="http://schemas.openxmlformats.org/officeDocument/2006/relationships/hyperlink" Target="https://talan.bank.gov.ua/get-user-certificate/NBaurlqkqW_S-R69_AUt" TargetMode="External"/><Relationship Id="rId379" Type="http://schemas.openxmlformats.org/officeDocument/2006/relationships/hyperlink" Target="https://talan.bank.gov.ua/get-user-certificate/NBaur20HRvQP7S9F-EQ4" TargetMode="External"/><Relationship Id="rId586" Type="http://schemas.openxmlformats.org/officeDocument/2006/relationships/hyperlink" Target="https://talan.bank.gov.ua/get-user-certificate/NBaura_KyKQFF8q0GlyM" TargetMode="External"/><Relationship Id="rId7" Type="http://schemas.openxmlformats.org/officeDocument/2006/relationships/hyperlink" Target="https://talan.bank.gov.ua/get-user-certificate/NBaurQX3H0hmKtAsAM0V" TargetMode="External"/><Relationship Id="rId239" Type="http://schemas.openxmlformats.org/officeDocument/2006/relationships/hyperlink" Target="https://talan.bank.gov.ua/get-user-certificate/NBaurEXA8-yung6c9RwY" TargetMode="External"/><Relationship Id="rId446" Type="http://schemas.openxmlformats.org/officeDocument/2006/relationships/hyperlink" Target="https://talan.bank.gov.ua/get-user-certificate/NBaurzJcmutn291sDOkv" TargetMode="External"/><Relationship Id="rId653" Type="http://schemas.openxmlformats.org/officeDocument/2006/relationships/hyperlink" Target="https://talan.bank.gov.ua/get-user-certificate/NBaur4-QKI-koAogC9oz" TargetMode="External"/><Relationship Id="rId292" Type="http://schemas.openxmlformats.org/officeDocument/2006/relationships/hyperlink" Target="https://talan.bank.gov.ua/get-user-certificate/NBauro_ViibWODObbvPd" TargetMode="External"/><Relationship Id="rId306" Type="http://schemas.openxmlformats.org/officeDocument/2006/relationships/hyperlink" Target="https://talan.bank.gov.ua/get-user-certificate/NBaurOyIAA2H_i62V8dM" TargetMode="External"/><Relationship Id="rId87" Type="http://schemas.openxmlformats.org/officeDocument/2006/relationships/hyperlink" Target="https://talan.bank.gov.ua/get-user-certificate/NBaurDknZuKcg1By7F8t" TargetMode="External"/><Relationship Id="rId513" Type="http://schemas.openxmlformats.org/officeDocument/2006/relationships/hyperlink" Target="https://talan.bank.gov.ua/get-user-certificate/NBaur5R2DMG2nvri3hKX" TargetMode="External"/><Relationship Id="rId597" Type="http://schemas.openxmlformats.org/officeDocument/2006/relationships/hyperlink" Target="https://talan.bank.gov.ua/get-user-certificate/NBaurH_js8II-b4r8jfJ" TargetMode="External"/><Relationship Id="rId720" Type="http://schemas.openxmlformats.org/officeDocument/2006/relationships/hyperlink" Target="https://talan.bank.gov.ua/get-user-certificate/kukmwoWMHSx7AP0dIjWv" TargetMode="External"/><Relationship Id="rId152" Type="http://schemas.openxmlformats.org/officeDocument/2006/relationships/hyperlink" Target="https://talan.bank.gov.ua/get-user-certificate/NBaurowMSak-bazjOFfj" TargetMode="External"/><Relationship Id="rId457" Type="http://schemas.openxmlformats.org/officeDocument/2006/relationships/hyperlink" Target="https://talan.bank.gov.ua/get-user-certificate/NBaurG1KYx_C22AsdHP1" TargetMode="External"/><Relationship Id="rId664" Type="http://schemas.openxmlformats.org/officeDocument/2006/relationships/hyperlink" Target="https://talan.bank.gov.ua/get-user-certificate/NBaurR6Fn11Iaw2eJRUT" TargetMode="External"/><Relationship Id="rId14" Type="http://schemas.openxmlformats.org/officeDocument/2006/relationships/hyperlink" Target="https://talan.bank.gov.ua/get-user-certificate/NBaurlyRso8noA90OmSl" TargetMode="External"/><Relationship Id="rId317" Type="http://schemas.openxmlformats.org/officeDocument/2006/relationships/hyperlink" Target="https://talan.bank.gov.ua/get-user-certificate/NBaurlFAK7TUPfXJTW4q" TargetMode="External"/><Relationship Id="rId524" Type="http://schemas.openxmlformats.org/officeDocument/2006/relationships/hyperlink" Target="https://talan.bank.gov.ua/get-user-certificate/NBaurYgGTuHJuE7olQXy" TargetMode="External"/><Relationship Id="rId98" Type="http://schemas.openxmlformats.org/officeDocument/2006/relationships/hyperlink" Target="https://talan.bank.gov.ua/get-user-certificate/NBaur42OnZ9A_Kz0a51o" TargetMode="External"/><Relationship Id="rId163" Type="http://schemas.openxmlformats.org/officeDocument/2006/relationships/hyperlink" Target="https://talan.bank.gov.ua/get-user-certificate/NBaursmWJwuVao0nHbhq" TargetMode="External"/><Relationship Id="rId370" Type="http://schemas.openxmlformats.org/officeDocument/2006/relationships/hyperlink" Target="https://talan.bank.gov.ua/get-user-certificate/NBaurlcMCVnjVefrctPR" TargetMode="External"/><Relationship Id="rId230" Type="http://schemas.openxmlformats.org/officeDocument/2006/relationships/hyperlink" Target="https://talan.bank.gov.ua/get-user-certificate/NBaurxfoJ_nXPzyBI34W" TargetMode="External"/><Relationship Id="rId468" Type="http://schemas.openxmlformats.org/officeDocument/2006/relationships/hyperlink" Target="https://talan.bank.gov.ua/get-user-certificate/NBaurtXWzLBggrYDGbWq" TargetMode="External"/><Relationship Id="rId675" Type="http://schemas.openxmlformats.org/officeDocument/2006/relationships/hyperlink" Target="https://talan.bank.gov.ua/get-user-certificate/NBaurOY7u_ajEjyC2Bk6" TargetMode="External"/><Relationship Id="rId25" Type="http://schemas.openxmlformats.org/officeDocument/2006/relationships/hyperlink" Target="https://talan.bank.gov.ua/get-user-certificate/NBaurGhgNc3U_WuiVQ6w" TargetMode="External"/><Relationship Id="rId328" Type="http://schemas.openxmlformats.org/officeDocument/2006/relationships/hyperlink" Target="https://talan.bank.gov.ua/get-user-certificate/NBaurqXf1ghfkBw38dnv" TargetMode="External"/><Relationship Id="rId535" Type="http://schemas.openxmlformats.org/officeDocument/2006/relationships/hyperlink" Target="https://talan.bank.gov.ua/get-user-certificate/NBauri5frryLvioXYvLH" TargetMode="External"/><Relationship Id="rId174" Type="http://schemas.openxmlformats.org/officeDocument/2006/relationships/hyperlink" Target="https://talan.bank.gov.ua/get-user-certificate/NBaurAjuPicVhno8099E" TargetMode="External"/><Relationship Id="rId381" Type="http://schemas.openxmlformats.org/officeDocument/2006/relationships/hyperlink" Target="https://talan.bank.gov.ua/get-user-certificate/NBaurz4fiGBqi-Bx0id-" TargetMode="External"/><Relationship Id="rId602" Type="http://schemas.openxmlformats.org/officeDocument/2006/relationships/hyperlink" Target="https://talan.bank.gov.ua/get-user-certificate/NBaurqKb-HT9KwGZkKu9" TargetMode="External"/><Relationship Id="rId241" Type="http://schemas.openxmlformats.org/officeDocument/2006/relationships/hyperlink" Target="https://talan.bank.gov.ua/get-user-certificate/NBaurLBZ0QE_imFZC48r" TargetMode="External"/><Relationship Id="rId479" Type="http://schemas.openxmlformats.org/officeDocument/2006/relationships/hyperlink" Target="https://talan.bank.gov.ua/get-user-certificate/NBaurMvQ84TZrbTOK-_c" TargetMode="External"/><Relationship Id="rId686" Type="http://schemas.openxmlformats.org/officeDocument/2006/relationships/hyperlink" Target="https://talan.bank.gov.ua/get-user-certificate/NBaurjevZAehPmQR2blF" TargetMode="External"/><Relationship Id="rId36" Type="http://schemas.openxmlformats.org/officeDocument/2006/relationships/hyperlink" Target="https://talan.bank.gov.ua/get-user-certificate/NBaurEheCp30Y8tZlSyB" TargetMode="External"/><Relationship Id="rId339" Type="http://schemas.openxmlformats.org/officeDocument/2006/relationships/hyperlink" Target="https://talan.bank.gov.ua/get-user-certificate/NBaurCXXbJfYk7Jr8RN1" TargetMode="External"/><Relationship Id="rId546" Type="http://schemas.openxmlformats.org/officeDocument/2006/relationships/hyperlink" Target="https://talan.bank.gov.ua/get-user-certificate/NBaurusMK1mtPk1BnMJl" TargetMode="External"/><Relationship Id="rId101" Type="http://schemas.openxmlformats.org/officeDocument/2006/relationships/hyperlink" Target="https://talan.bank.gov.ua/get-user-certificate/NBaurL9WaXo6eherAM9l" TargetMode="External"/><Relationship Id="rId185" Type="http://schemas.openxmlformats.org/officeDocument/2006/relationships/hyperlink" Target="https://talan.bank.gov.ua/get-user-certificate/NBauraQH9Hj-5oKnhtyY" TargetMode="External"/><Relationship Id="rId406" Type="http://schemas.openxmlformats.org/officeDocument/2006/relationships/hyperlink" Target="https://talan.bank.gov.ua/get-user-certificate/NBaurdQ1_WMOSJrt8jnI" TargetMode="External"/><Relationship Id="rId392" Type="http://schemas.openxmlformats.org/officeDocument/2006/relationships/hyperlink" Target="https://talan.bank.gov.ua/get-user-certificate/NBaur0er01y6iQvkrJgi" TargetMode="External"/><Relationship Id="rId613" Type="http://schemas.openxmlformats.org/officeDocument/2006/relationships/hyperlink" Target="https://talan.bank.gov.ua/get-user-certificate/NBaur0bdVXGGCy7gd0wE" TargetMode="External"/><Relationship Id="rId697" Type="http://schemas.openxmlformats.org/officeDocument/2006/relationships/hyperlink" Target="https://talan.bank.gov.ua/get-user-certificate/NBaur6W5Y3v0tCacOB16" TargetMode="External"/><Relationship Id="rId252" Type="http://schemas.openxmlformats.org/officeDocument/2006/relationships/hyperlink" Target="https://talan.bank.gov.ua/get-user-certificate/NBauriQT7nfgaTJtMCIn" TargetMode="External"/><Relationship Id="rId47" Type="http://schemas.openxmlformats.org/officeDocument/2006/relationships/hyperlink" Target="https://talan.bank.gov.ua/get-user-certificate/NBaurqvixY_bQT8wGbD7" TargetMode="External"/><Relationship Id="rId112" Type="http://schemas.openxmlformats.org/officeDocument/2006/relationships/hyperlink" Target="https://talan.bank.gov.ua/get-user-certificate/NBaurvH6w9YGU7RA0_mU" TargetMode="External"/><Relationship Id="rId557" Type="http://schemas.openxmlformats.org/officeDocument/2006/relationships/hyperlink" Target="https://talan.bank.gov.ua/get-user-certificate/NBaurxbdpBQIefqer-TJ" TargetMode="External"/><Relationship Id="rId196" Type="http://schemas.openxmlformats.org/officeDocument/2006/relationships/hyperlink" Target="https://talan.bank.gov.ua/get-user-certificate/NBaurQN119oKHuGeetlS" TargetMode="External"/><Relationship Id="rId417" Type="http://schemas.openxmlformats.org/officeDocument/2006/relationships/hyperlink" Target="https://talan.bank.gov.ua/get-user-certificate/NBaurIDFYx7oHSiloV1X" TargetMode="External"/><Relationship Id="rId624" Type="http://schemas.openxmlformats.org/officeDocument/2006/relationships/hyperlink" Target="https://talan.bank.gov.ua/get-user-certificate/NBaurAdQJMXqm9hQqU6p" TargetMode="External"/><Relationship Id="rId263" Type="http://schemas.openxmlformats.org/officeDocument/2006/relationships/hyperlink" Target="https://talan.bank.gov.ua/get-user-certificate/NBaur5TB2aet8AfBgE7z" TargetMode="External"/><Relationship Id="rId470" Type="http://schemas.openxmlformats.org/officeDocument/2006/relationships/hyperlink" Target="https://talan.bank.gov.ua/get-user-certificate/NBaurkhQ_ZNfPuucHrTF" TargetMode="External"/><Relationship Id="rId58" Type="http://schemas.openxmlformats.org/officeDocument/2006/relationships/hyperlink" Target="https://talan.bank.gov.ua/get-user-certificate/NBaurJ1q2vIwCfBalqv7" TargetMode="External"/><Relationship Id="rId123" Type="http://schemas.openxmlformats.org/officeDocument/2006/relationships/hyperlink" Target="https://talan.bank.gov.ua/get-user-certificate/NBaurbLbxIo2uPmyX0PR" TargetMode="External"/><Relationship Id="rId330" Type="http://schemas.openxmlformats.org/officeDocument/2006/relationships/hyperlink" Target="https://talan.bank.gov.ua/get-user-certificate/NBaurVM8B8ShJw_DaoPy" TargetMode="External"/><Relationship Id="rId568" Type="http://schemas.openxmlformats.org/officeDocument/2006/relationships/hyperlink" Target="https://talan.bank.gov.ua/get-user-certificate/NBaurffiTXiN8U7DrzKC" TargetMode="External"/><Relationship Id="rId428" Type="http://schemas.openxmlformats.org/officeDocument/2006/relationships/hyperlink" Target="https://talan.bank.gov.ua/get-user-certificate/NBauryreKGQjC_Bmp6SO" TargetMode="External"/><Relationship Id="rId635" Type="http://schemas.openxmlformats.org/officeDocument/2006/relationships/hyperlink" Target="https://talan.bank.gov.ua/get-user-certificate/NBaur7PSrlKH2ex5rjWp" TargetMode="External"/><Relationship Id="rId274" Type="http://schemas.openxmlformats.org/officeDocument/2006/relationships/hyperlink" Target="https://talan.bank.gov.ua/get-user-certificate/NBaurCBUqG2K6uf01uzc" TargetMode="External"/><Relationship Id="rId481" Type="http://schemas.openxmlformats.org/officeDocument/2006/relationships/hyperlink" Target="https://talan.bank.gov.ua/get-user-certificate/NBaurbZMfWqj2qV1FHxS" TargetMode="External"/><Relationship Id="rId702" Type="http://schemas.openxmlformats.org/officeDocument/2006/relationships/hyperlink" Target="https://talan.bank.gov.ua/get-user-certificate/NBaurJ-7isDcWIPSRQsz" TargetMode="External"/><Relationship Id="rId69" Type="http://schemas.openxmlformats.org/officeDocument/2006/relationships/hyperlink" Target="https://talan.bank.gov.ua/get-user-certificate/NBaurxe2CsqLadQyf2B3" TargetMode="External"/><Relationship Id="rId134" Type="http://schemas.openxmlformats.org/officeDocument/2006/relationships/hyperlink" Target="https://talan.bank.gov.ua/get-user-certificate/NBaurWCAuOcbOTcIOwuK" TargetMode="External"/><Relationship Id="rId579" Type="http://schemas.openxmlformats.org/officeDocument/2006/relationships/hyperlink" Target="https://talan.bank.gov.ua/get-user-certificate/NBaur15xs9wzRFgq_zfA" TargetMode="External"/><Relationship Id="rId341" Type="http://schemas.openxmlformats.org/officeDocument/2006/relationships/hyperlink" Target="https://talan.bank.gov.ua/get-user-certificate/NBaurohGG-h0TDay_Xdv" TargetMode="External"/><Relationship Id="rId439" Type="http://schemas.openxmlformats.org/officeDocument/2006/relationships/hyperlink" Target="https://talan.bank.gov.ua/get-user-certificate/NBaurWjfGiB-YmwWj99I" TargetMode="External"/><Relationship Id="rId646" Type="http://schemas.openxmlformats.org/officeDocument/2006/relationships/hyperlink" Target="https://talan.bank.gov.ua/get-user-certificate/NBaurbINmDMiPs9igV-L" TargetMode="External"/><Relationship Id="rId201" Type="http://schemas.openxmlformats.org/officeDocument/2006/relationships/hyperlink" Target="https://talan.bank.gov.ua/get-user-certificate/NBaurmbaPfirMciU9htw" TargetMode="External"/><Relationship Id="rId285" Type="http://schemas.openxmlformats.org/officeDocument/2006/relationships/hyperlink" Target="https://talan.bank.gov.ua/get-user-certificate/NBaurNpW5kEP1cL9JN6A" TargetMode="External"/><Relationship Id="rId506" Type="http://schemas.openxmlformats.org/officeDocument/2006/relationships/hyperlink" Target="https://talan.bank.gov.ua/get-user-certificate/NBaur-KJKXram3BM_vBU" TargetMode="External"/><Relationship Id="rId492" Type="http://schemas.openxmlformats.org/officeDocument/2006/relationships/hyperlink" Target="https://talan.bank.gov.ua/get-user-certificate/NBaurNOlF9CshF80NRW2" TargetMode="External"/><Relationship Id="rId713" Type="http://schemas.openxmlformats.org/officeDocument/2006/relationships/hyperlink" Target="https://talan.bank.gov.ua/get-user-certificate/NBaur45Lev2_FfvL4w7A" TargetMode="External"/><Relationship Id="rId145" Type="http://schemas.openxmlformats.org/officeDocument/2006/relationships/hyperlink" Target="https://talan.bank.gov.ua/get-user-certificate/NBaurozPvdPnKMgPaXYI" TargetMode="External"/><Relationship Id="rId352" Type="http://schemas.openxmlformats.org/officeDocument/2006/relationships/hyperlink" Target="https://talan.bank.gov.ua/get-user-certificate/NBaurF69L1S8SC-eOGqC" TargetMode="External"/><Relationship Id="rId212" Type="http://schemas.openxmlformats.org/officeDocument/2006/relationships/hyperlink" Target="https://talan.bank.gov.ua/get-user-certificate/NBaurwQrwG1wiuh_V_wW" TargetMode="External"/><Relationship Id="rId657" Type="http://schemas.openxmlformats.org/officeDocument/2006/relationships/hyperlink" Target="https://talan.bank.gov.ua/get-user-certificate/NBaurT2h6j_7MYpeHvah" TargetMode="External"/><Relationship Id="rId296" Type="http://schemas.openxmlformats.org/officeDocument/2006/relationships/hyperlink" Target="https://talan.bank.gov.ua/get-user-certificate/NBaur3mNRq7gMjbJPHK8" TargetMode="External"/><Relationship Id="rId517" Type="http://schemas.openxmlformats.org/officeDocument/2006/relationships/hyperlink" Target="https://talan.bank.gov.ua/get-user-certificate/NBaurqkSUoomtHdpjVM7" TargetMode="External"/><Relationship Id="rId724" Type="http://schemas.openxmlformats.org/officeDocument/2006/relationships/hyperlink" Target="https://talan.bank.gov.ua/get-user-certificate/kukmwrOiVFTM4QN1YZBf" TargetMode="External"/><Relationship Id="rId60" Type="http://schemas.openxmlformats.org/officeDocument/2006/relationships/hyperlink" Target="https://talan.bank.gov.ua/get-user-certificate/NBaurHGQzr1GXg5s00pb" TargetMode="External"/><Relationship Id="rId156" Type="http://schemas.openxmlformats.org/officeDocument/2006/relationships/hyperlink" Target="https://talan.bank.gov.ua/get-user-certificate/NBaurfaFgGS42FivWwq1" TargetMode="External"/><Relationship Id="rId363" Type="http://schemas.openxmlformats.org/officeDocument/2006/relationships/hyperlink" Target="https://talan.bank.gov.ua/get-user-certificate/NBaurQlBNGvJ-giDJGG_" TargetMode="External"/><Relationship Id="rId570" Type="http://schemas.openxmlformats.org/officeDocument/2006/relationships/hyperlink" Target="https://talan.bank.gov.ua/get-user-certificate/NBaurJGktnPOlQg2TEI9" TargetMode="External"/><Relationship Id="rId223" Type="http://schemas.openxmlformats.org/officeDocument/2006/relationships/hyperlink" Target="https://talan.bank.gov.ua/get-user-certificate/NBaurAPQmuzXVD4S2qCv" TargetMode="External"/><Relationship Id="rId430" Type="http://schemas.openxmlformats.org/officeDocument/2006/relationships/hyperlink" Target="https://talan.bank.gov.ua/get-user-certificate/NBaurRXvat6Agf8QTdeB" TargetMode="External"/><Relationship Id="rId668" Type="http://schemas.openxmlformats.org/officeDocument/2006/relationships/hyperlink" Target="https://talan.bank.gov.ua/get-user-certificate/NBaurV0YdKLAbp3L0g9L" TargetMode="External"/><Relationship Id="rId18" Type="http://schemas.openxmlformats.org/officeDocument/2006/relationships/hyperlink" Target="https://talan.bank.gov.ua/get-user-certificate/NBaurI8GT3YPs1f7qZ1P" TargetMode="External"/><Relationship Id="rId528" Type="http://schemas.openxmlformats.org/officeDocument/2006/relationships/hyperlink" Target="https://talan.bank.gov.ua/get-user-certificate/NBaurxdL5qqHbxzDFl0N" TargetMode="External"/><Relationship Id="rId167" Type="http://schemas.openxmlformats.org/officeDocument/2006/relationships/hyperlink" Target="https://talan.bank.gov.ua/get-user-certificate/NBaur-f_EZLJYNRFvi0L" TargetMode="External"/><Relationship Id="rId374" Type="http://schemas.openxmlformats.org/officeDocument/2006/relationships/hyperlink" Target="https://talan.bank.gov.ua/get-user-certificate/NBaurQsfCymucrNF8mO3" TargetMode="External"/><Relationship Id="rId581" Type="http://schemas.openxmlformats.org/officeDocument/2006/relationships/hyperlink" Target="https://talan.bank.gov.ua/get-user-certificate/NBaurBmABXJ6kJqcJxJQ" TargetMode="External"/><Relationship Id="rId71" Type="http://schemas.openxmlformats.org/officeDocument/2006/relationships/hyperlink" Target="https://talan.bank.gov.ua/get-user-certificate/NBaurPY4CIAA8QLVUZXs" TargetMode="External"/><Relationship Id="rId234" Type="http://schemas.openxmlformats.org/officeDocument/2006/relationships/hyperlink" Target="https://talan.bank.gov.ua/get-user-certificate/NBaurADgYN0RhU5Fwhd8" TargetMode="External"/><Relationship Id="rId679" Type="http://schemas.openxmlformats.org/officeDocument/2006/relationships/hyperlink" Target="https://talan.bank.gov.ua/get-user-certificate/NBaurxo7X8Gt56QYq8uL" TargetMode="External"/><Relationship Id="rId2" Type="http://schemas.openxmlformats.org/officeDocument/2006/relationships/hyperlink" Target="https://talan.bank.gov.ua/get-user-certificate/NBaurm4_t-ZtVlCNRCf3" TargetMode="External"/><Relationship Id="rId29" Type="http://schemas.openxmlformats.org/officeDocument/2006/relationships/hyperlink" Target="https://talan.bank.gov.ua/get-user-certificate/NBaureMM_u6-uEvJydVX" TargetMode="External"/><Relationship Id="rId441" Type="http://schemas.openxmlformats.org/officeDocument/2006/relationships/hyperlink" Target="https://talan.bank.gov.ua/get-user-certificate/NBaurBXoR9qG4QMzrtnm" TargetMode="External"/><Relationship Id="rId539" Type="http://schemas.openxmlformats.org/officeDocument/2006/relationships/hyperlink" Target="https://talan.bank.gov.ua/get-user-certificate/NBaurqiESyNKC56Q04OC" TargetMode="External"/><Relationship Id="rId178" Type="http://schemas.openxmlformats.org/officeDocument/2006/relationships/hyperlink" Target="https://talan.bank.gov.ua/get-user-certificate/NBaurV5f9xUS0f99OC-L" TargetMode="External"/><Relationship Id="rId301" Type="http://schemas.openxmlformats.org/officeDocument/2006/relationships/hyperlink" Target="https://talan.bank.gov.ua/get-user-certificate/NBauroXeZPvoMSlnnZuS" TargetMode="External"/><Relationship Id="rId82" Type="http://schemas.openxmlformats.org/officeDocument/2006/relationships/hyperlink" Target="https://talan.bank.gov.ua/get-user-certificate/NBaurFGD1PxrB4puHv03" TargetMode="External"/><Relationship Id="rId385" Type="http://schemas.openxmlformats.org/officeDocument/2006/relationships/hyperlink" Target="https://talan.bank.gov.ua/get-user-certificate/NBauroKATOB328WH7oIU" TargetMode="External"/><Relationship Id="rId592" Type="http://schemas.openxmlformats.org/officeDocument/2006/relationships/hyperlink" Target="https://talan.bank.gov.ua/get-user-certificate/NBaurpq-HGEAC9Frnj8r" TargetMode="External"/><Relationship Id="rId606" Type="http://schemas.openxmlformats.org/officeDocument/2006/relationships/hyperlink" Target="https://talan.bank.gov.ua/get-user-certificate/NBaurDbwTE1EVvktA-34" TargetMode="External"/><Relationship Id="rId245" Type="http://schemas.openxmlformats.org/officeDocument/2006/relationships/hyperlink" Target="https://talan.bank.gov.ua/get-user-certificate/NBauri5At6kGn0DTOaIL" TargetMode="External"/><Relationship Id="rId452" Type="http://schemas.openxmlformats.org/officeDocument/2006/relationships/hyperlink" Target="https://talan.bank.gov.ua/get-user-certificate/NBaurELTcL2FYSUixEb8" TargetMode="External"/><Relationship Id="rId105" Type="http://schemas.openxmlformats.org/officeDocument/2006/relationships/hyperlink" Target="https://talan.bank.gov.ua/get-user-certificate/NBaurf4XmlLoFHd0Y5mA" TargetMode="External"/><Relationship Id="rId147" Type="http://schemas.openxmlformats.org/officeDocument/2006/relationships/hyperlink" Target="https://talan.bank.gov.ua/get-user-certificate/NBauriZFSPO-SUUE2ntc" TargetMode="External"/><Relationship Id="rId312" Type="http://schemas.openxmlformats.org/officeDocument/2006/relationships/hyperlink" Target="https://talan.bank.gov.ua/get-user-certificate/NBaur6xCd2k9Wpn4yBOI" TargetMode="External"/><Relationship Id="rId354" Type="http://schemas.openxmlformats.org/officeDocument/2006/relationships/hyperlink" Target="https://talan.bank.gov.ua/get-user-certificate/NBaurliRRPsEohAdGfpX" TargetMode="External"/><Relationship Id="rId51" Type="http://schemas.openxmlformats.org/officeDocument/2006/relationships/hyperlink" Target="https://talan.bank.gov.ua/get-user-certificate/NBaurZkG9JjbqvFzYyMA" TargetMode="External"/><Relationship Id="rId93" Type="http://schemas.openxmlformats.org/officeDocument/2006/relationships/hyperlink" Target="https://talan.bank.gov.ua/get-user-certificate/NBaurjKInumg84m1IBR1" TargetMode="External"/><Relationship Id="rId189" Type="http://schemas.openxmlformats.org/officeDocument/2006/relationships/hyperlink" Target="https://talan.bank.gov.ua/get-user-certificate/NBaurpy6PTE7GujbLnAF" TargetMode="External"/><Relationship Id="rId396" Type="http://schemas.openxmlformats.org/officeDocument/2006/relationships/hyperlink" Target="https://talan.bank.gov.ua/get-user-certificate/NBaurrzXwVs7g9XDIVTm" TargetMode="External"/><Relationship Id="rId561" Type="http://schemas.openxmlformats.org/officeDocument/2006/relationships/hyperlink" Target="https://talan.bank.gov.ua/get-user-certificate/NBaurCiPLTAVb7xoHzHC" TargetMode="External"/><Relationship Id="rId617" Type="http://schemas.openxmlformats.org/officeDocument/2006/relationships/hyperlink" Target="https://talan.bank.gov.ua/get-user-certificate/NBaurY5ikFgOWmLPyN0J" TargetMode="External"/><Relationship Id="rId659" Type="http://schemas.openxmlformats.org/officeDocument/2006/relationships/hyperlink" Target="https://talan.bank.gov.ua/get-user-certificate/NBaurs9YU91118FaYIlN" TargetMode="External"/><Relationship Id="rId214" Type="http://schemas.openxmlformats.org/officeDocument/2006/relationships/hyperlink" Target="https://talan.bank.gov.ua/get-user-certificate/NBaurfJmCo2IpAhBRl06" TargetMode="External"/><Relationship Id="rId256" Type="http://schemas.openxmlformats.org/officeDocument/2006/relationships/hyperlink" Target="https://talan.bank.gov.ua/get-user-certificate/NBaurxZ9DBNdxle1bQke" TargetMode="External"/><Relationship Id="rId298" Type="http://schemas.openxmlformats.org/officeDocument/2006/relationships/hyperlink" Target="https://talan.bank.gov.ua/get-user-certificate/NBaur12VvpLyEBleRblF" TargetMode="External"/><Relationship Id="rId421" Type="http://schemas.openxmlformats.org/officeDocument/2006/relationships/hyperlink" Target="https://talan.bank.gov.ua/get-user-certificate/NBaurNiE2TKWpScvX0Io" TargetMode="External"/><Relationship Id="rId463" Type="http://schemas.openxmlformats.org/officeDocument/2006/relationships/hyperlink" Target="https://talan.bank.gov.ua/get-user-certificate/NBaurRrfM6SBUmy-R4tT" TargetMode="External"/><Relationship Id="rId519" Type="http://schemas.openxmlformats.org/officeDocument/2006/relationships/hyperlink" Target="https://talan.bank.gov.ua/get-user-certificate/NBaurIqyPNsl5L0rAaDT" TargetMode="External"/><Relationship Id="rId670" Type="http://schemas.openxmlformats.org/officeDocument/2006/relationships/hyperlink" Target="https://talan.bank.gov.ua/get-user-certificate/NBaurxJs0BMYaabi45yL" TargetMode="External"/><Relationship Id="rId116" Type="http://schemas.openxmlformats.org/officeDocument/2006/relationships/hyperlink" Target="https://talan.bank.gov.ua/get-user-certificate/NBaurfvqwnJKvF17jJIw" TargetMode="External"/><Relationship Id="rId158" Type="http://schemas.openxmlformats.org/officeDocument/2006/relationships/hyperlink" Target="https://talan.bank.gov.ua/get-user-certificate/NBaurfJCthsUSp_iybUl" TargetMode="External"/><Relationship Id="rId323" Type="http://schemas.openxmlformats.org/officeDocument/2006/relationships/hyperlink" Target="https://talan.bank.gov.ua/get-user-certificate/NBaurRZUjeX5973lYhtG" TargetMode="External"/><Relationship Id="rId530" Type="http://schemas.openxmlformats.org/officeDocument/2006/relationships/hyperlink" Target="https://talan.bank.gov.ua/get-user-certificate/NBaur70ZVGh4kJ3hsYfv" TargetMode="External"/><Relationship Id="rId726" Type="http://schemas.openxmlformats.org/officeDocument/2006/relationships/hyperlink" Target="https://talan.bank.gov.ua/get-user-certificate/kukmwNywCZSlyN8exN0o" TargetMode="External"/><Relationship Id="rId20" Type="http://schemas.openxmlformats.org/officeDocument/2006/relationships/hyperlink" Target="https://talan.bank.gov.ua/get-user-certificate/NBaurmwgoqr5CvLZvqSn" TargetMode="External"/><Relationship Id="rId62" Type="http://schemas.openxmlformats.org/officeDocument/2006/relationships/hyperlink" Target="https://talan.bank.gov.ua/get-user-certificate/NBaurSVTG4Vt-0Dc3FM2" TargetMode="External"/><Relationship Id="rId365" Type="http://schemas.openxmlformats.org/officeDocument/2006/relationships/hyperlink" Target="https://talan.bank.gov.ua/get-user-certificate/NBaurqikLWHe91KHmjhc" TargetMode="External"/><Relationship Id="rId572" Type="http://schemas.openxmlformats.org/officeDocument/2006/relationships/hyperlink" Target="https://talan.bank.gov.ua/get-user-certificate/NBauro82V62WqSfwkyKY" TargetMode="External"/><Relationship Id="rId628" Type="http://schemas.openxmlformats.org/officeDocument/2006/relationships/hyperlink" Target="https://talan.bank.gov.ua/get-user-certificate/NBauroL_LspGVpIBk4bs" TargetMode="External"/><Relationship Id="rId225" Type="http://schemas.openxmlformats.org/officeDocument/2006/relationships/hyperlink" Target="https://talan.bank.gov.ua/get-user-certificate/NBaurhRxK7G2GdgYNBhd" TargetMode="External"/><Relationship Id="rId267" Type="http://schemas.openxmlformats.org/officeDocument/2006/relationships/hyperlink" Target="https://talan.bank.gov.ua/get-user-certificate/NBaur9uWPRwbn5M30Zj2" TargetMode="External"/><Relationship Id="rId432" Type="http://schemas.openxmlformats.org/officeDocument/2006/relationships/hyperlink" Target="https://talan.bank.gov.ua/get-user-certificate/NBaur3ra2gs6EyzXOl0i" TargetMode="External"/><Relationship Id="rId474" Type="http://schemas.openxmlformats.org/officeDocument/2006/relationships/hyperlink" Target="https://talan.bank.gov.ua/get-user-certificate/NBaurRShU9cbX95aMBjF" TargetMode="External"/><Relationship Id="rId127" Type="http://schemas.openxmlformats.org/officeDocument/2006/relationships/hyperlink" Target="https://talan.bank.gov.ua/get-user-certificate/NBauruXI0uvQoFFAVL8m" TargetMode="External"/><Relationship Id="rId681" Type="http://schemas.openxmlformats.org/officeDocument/2006/relationships/hyperlink" Target="https://talan.bank.gov.ua/get-user-certificate/NBaurVkFztPudpqz_XTW" TargetMode="External"/><Relationship Id="rId31" Type="http://schemas.openxmlformats.org/officeDocument/2006/relationships/hyperlink" Target="https://talan.bank.gov.ua/get-user-certificate/NBaur2clKebPT9dtx24x" TargetMode="External"/><Relationship Id="rId73" Type="http://schemas.openxmlformats.org/officeDocument/2006/relationships/hyperlink" Target="https://talan.bank.gov.ua/get-user-certificate/NBaurOZLo4P9Bg9wGonl" TargetMode="External"/><Relationship Id="rId169" Type="http://schemas.openxmlformats.org/officeDocument/2006/relationships/hyperlink" Target="https://talan.bank.gov.ua/get-user-certificate/NBaurKM784mHwlT0oMN4" TargetMode="External"/><Relationship Id="rId334" Type="http://schemas.openxmlformats.org/officeDocument/2006/relationships/hyperlink" Target="https://talan.bank.gov.ua/get-user-certificate/NBaureSDPNUt8d221-c5" TargetMode="External"/><Relationship Id="rId376" Type="http://schemas.openxmlformats.org/officeDocument/2006/relationships/hyperlink" Target="https://talan.bank.gov.ua/get-user-certificate/NBaur9hHLa2uQ69NGou9" TargetMode="External"/><Relationship Id="rId541" Type="http://schemas.openxmlformats.org/officeDocument/2006/relationships/hyperlink" Target="https://talan.bank.gov.ua/get-user-certificate/NBauruoZVQInPFTOvvmJ" TargetMode="External"/><Relationship Id="rId583" Type="http://schemas.openxmlformats.org/officeDocument/2006/relationships/hyperlink" Target="https://talan.bank.gov.ua/get-user-certificate/NBaurR9Ibole7lvMOQGR" TargetMode="External"/><Relationship Id="rId639" Type="http://schemas.openxmlformats.org/officeDocument/2006/relationships/hyperlink" Target="https://talan.bank.gov.ua/get-user-certificate/NBaure1tbc0hYNeZqq1m" TargetMode="External"/><Relationship Id="rId4" Type="http://schemas.openxmlformats.org/officeDocument/2006/relationships/hyperlink" Target="https://talan.bank.gov.ua/get-user-certificate/NBaure2dIUv8rbu5nEc_" TargetMode="External"/><Relationship Id="rId180" Type="http://schemas.openxmlformats.org/officeDocument/2006/relationships/hyperlink" Target="https://talan.bank.gov.ua/get-user-certificate/NBaurNjeni3humy6HGfu" TargetMode="External"/><Relationship Id="rId236" Type="http://schemas.openxmlformats.org/officeDocument/2006/relationships/hyperlink" Target="https://talan.bank.gov.ua/get-user-certificate/NBaurrNpZ8PsO2150iJ2" TargetMode="External"/><Relationship Id="rId278" Type="http://schemas.openxmlformats.org/officeDocument/2006/relationships/hyperlink" Target="https://talan.bank.gov.ua/get-user-certificate/NBaurg1tYtw0kf1PKwM3" TargetMode="External"/><Relationship Id="rId401" Type="http://schemas.openxmlformats.org/officeDocument/2006/relationships/hyperlink" Target="https://talan.bank.gov.ua/get-user-certificate/NBaurYi0B69Ee6l8NUL3" TargetMode="External"/><Relationship Id="rId443" Type="http://schemas.openxmlformats.org/officeDocument/2006/relationships/hyperlink" Target="https://talan.bank.gov.ua/get-user-certificate/NBaur3MIt6o2h_fUag38" TargetMode="External"/><Relationship Id="rId650" Type="http://schemas.openxmlformats.org/officeDocument/2006/relationships/hyperlink" Target="https://talan.bank.gov.ua/get-user-certificate/NBaur0BjoZGzu2fYjHnI" TargetMode="External"/><Relationship Id="rId303" Type="http://schemas.openxmlformats.org/officeDocument/2006/relationships/hyperlink" Target="https://talan.bank.gov.ua/get-user-certificate/NBaurCwnwBgWrmLMpTPT" TargetMode="External"/><Relationship Id="rId485" Type="http://schemas.openxmlformats.org/officeDocument/2006/relationships/hyperlink" Target="https://talan.bank.gov.ua/get-user-certificate/NBaur2pEfI1p15eTGEE1" TargetMode="External"/><Relationship Id="rId692" Type="http://schemas.openxmlformats.org/officeDocument/2006/relationships/hyperlink" Target="https://talan.bank.gov.ua/get-user-certificate/NBaurlN7PNzceTS_eM8Y" TargetMode="External"/><Relationship Id="rId706" Type="http://schemas.openxmlformats.org/officeDocument/2006/relationships/hyperlink" Target="https://talan.bank.gov.ua/get-user-certificate/NBaurr4fo0DmQvZyTAcH" TargetMode="External"/><Relationship Id="rId42" Type="http://schemas.openxmlformats.org/officeDocument/2006/relationships/hyperlink" Target="https://talan.bank.gov.ua/get-user-certificate/NBaurjW5J7RBLBSmah-i" TargetMode="External"/><Relationship Id="rId84" Type="http://schemas.openxmlformats.org/officeDocument/2006/relationships/hyperlink" Target="https://talan.bank.gov.ua/get-user-certificate/NBaurQ3s_eVnr9AAh_jO" TargetMode="External"/><Relationship Id="rId138" Type="http://schemas.openxmlformats.org/officeDocument/2006/relationships/hyperlink" Target="https://talan.bank.gov.ua/get-user-certificate/NBaurTutAM2iXDE1tkb4" TargetMode="External"/><Relationship Id="rId345" Type="http://schemas.openxmlformats.org/officeDocument/2006/relationships/hyperlink" Target="https://talan.bank.gov.ua/get-user-certificate/NBaur0856BAG5DWpgneu" TargetMode="External"/><Relationship Id="rId387" Type="http://schemas.openxmlformats.org/officeDocument/2006/relationships/hyperlink" Target="https://talan.bank.gov.ua/get-user-certificate/NBauroMmxC8_hIvWp7jQ" TargetMode="External"/><Relationship Id="rId510" Type="http://schemas.openxmlformats.org/officeDocument/2006/relationships/hyperlink" Target="https://talan.bank.gov.ua/get-user-certificate/NBaurtvUCbAkD1rVU6jA" TargetMode="External"/><Relationship Id="rId552" Type="http://schemas.openxmlformats.org/officeDocument/2006/relationships/hyperlink" Target="https://talan.bank.gov.ua/get-user-certificate/NBaurjPGY1eoyUo_dUAS" TargetMode="External"/><Relationship Id="rId594" Type="http://schemas.openxmlformats.org/officeDocument/2006/relationships/hyperlink" Target="https://talan.bank.gov.ua/get-user-certificate/NBaurHFz8SKHSCXThgQF" TargetMode="External"/><Relationship Id="rId608" Type="http://schemas.openxmlformats.org/officeDocument/2006/relationships/hyperlink" Target="https://talan.bank.gov.ua/get-user-certificate/NBaurdTf3s01Ldhl93jx" TargetMode="External"/><Relationship Id="rId191" Type="http://schemas.openxmlformats.org/officeDocument/2006/relationships/hyperlink" Target="https://talan.bank.gov.ua/get-user-certificate/NBaurxUpyjsZbPICf6N6" TargetMode="External"/><Relationship Id="rId205" Type="http://schemas.openxmlformats.org/officeDocument/2006/relationships/hyperlink" Target="https://talan.bank.gov.ua/get-user-certificate/NBaurOnhCmU_1g5r9S3a" TargetMode="External"/><Relationship Id="rId247" Type="http://schemas.openxmlformats.org/officeDocument/2006/relationships/hyperlink" Target="https://talan.bank.gov.ua/get-user-certificate/NBaurxZoeJGkGbkquq5F" TargetMode="External"/><Relationship Id="rId412" Type="http://schemas.openxmlformats.org/officeDocument/2006/relationships/hyperlink" Target="https://talan.bank.gov.ua/get-user-certificate/NBaurXeNfieY943ecJ9e" TargetMode="External"/><Relationship Id="rId107" Type="http://schemas.openxmlformats.org/officeDocument/2006/relationships/hyperlink" Target="https://talan.bank.gov.ua/get-user-certificate/NBaurCxh_lz7ddQuCaIe" TargetMode="External"/><Relationship Id="rId289" Type="http://schemas.openxmlformats.org/officeDocument/2006/relationships/hyperlink" Target="https://talan.bank.gov.ua/get-user-certificate/NBaureNwREO6DGQNoQlK" TargetMode="External"/><Relationship Id="rId454" Type="http://schemas.openxmlformats.org/officeDocument/2006/relationships/hyperlink" Target="https://talan.bank.gov.ua/get-user-certificate/NBaur2pFZDh8eJo7ykBw" TargetMode="External"/><Relationship Id="rId496" Type="http://schemas.openxmlformats.org/officeDocument/2006/relationships/hyperlink" Target="https://talan.bank.gov.ua/get-user-certificate/NBaur1GbCO1lbT73iMV5" TargetMode="External"/><Relationship Id="rId661" Type="http://schemas.openxmlformats.org/officeDocument/2006/relationships/hyperlink" Target="https://talan.bank.gov.ua/get-user-certificate/NBaurhpvBaF58L0th0TY" TargetMode="External"/><Relationship Id="rId717" Type="http://schemas.openxmlformats.org/officeDocument/2006/relationships/hyperlink" Target="https://talan.bank.gov.ua/get-user-certificate/NBaurIy6oJhuIqn8O3_7" TargetMode="External"/><Relationship Id="rId11" Type="http://schemas.openxmlformats.org/officeDocument/2006/relationships/hyperlink" Target="https://talan.bank.gov.ua/get-user-certificate/NBaurLxir0FG3_ZUSfrj" TargetMode="External"/><Relationship Id="rId53" Type="http://schemas.openxmlformats.org/officeDocument/2006/relationships/hyperlink" Target="https://talan.bank.gov.ua/get-user-certificate/NBaurYQjDKbAMY-kkQ3O" TargetMode="External"/><Relationship Id="rId149" Type="http://schemas.openxmlformats.org/officeDocument/2006/relationships/hyperlink" Target="https://talan.bank.gov.ua/get-user-certificate/NBaurMUR0YhnPsWsK7Px" TargetMode="External"/><Relationship Id="rId314" Type="http://schemas.openxmlformats.org/officeDocument/2006/relationships/hyperlink" Target="https://talan.bank.gov.ua/get-user-certificate/NBaurtfe4k3PfhKYnbih" TargetMode="External"/><Relationship Id="rId356" Type="http://schemas.openxmlformats.org/officeDocument/2006/relationships/hyperlink" Target="https://talan.bank.gov.ua/get-user-certificate/NBaurmvXdmj21bUITXZP" TargetMode="External"/><Relationship Id="rId398" Type="http://schemas.openxmlformats.org/officeDocument/2006/relationships/hyperlink" Target="https://talan.bank.gov.ua/get-user-certificate/NBaurKAVwbpkVHP0WUdP" TargetMode="External"/><Relationship Id="rId521" Type="http://schemas.openxmlformats.org/officeDocument/2006/relationships/hyperlink" Target="https://talan.bank.gov.ua/get-user-certificate/NBaur9opM2qcKkpdTiDo" TargetMode="External"/><Relationship Id="rId563" Type="http://schemas.openxmlformats.org/officeDocument/2006/relationships/hyperlink" Target="https://talan.bank.gov.ua/get-user-certificate/NBaurE7k6Vq9Woy3Hlou" TargetMode="External"/><Relationship Id="rId619" Type="http://schemas.openxmlformats.org/officeDocument/2006/relationships/hyperlink" Target="https://talan.bank.gov.ua/get-user-certificate/NBaurARMQi8qlZGX6VTV" TargetMode="External"/><Relationship Id="rId95" Type="http://schemas.openxmlformats.org/officeDocument/2006/relationships/hyperlink" Target="https://talan.bank.gov.ua/get-user-certificate/NBaurIn8zQ8h72YLWvsD" TargetMode="External"/><Relationship Id="rId160" Type="http://schemas.openxmlformats.org/officeDocument/2006/relationships/hyperlink" Target="https://talan.bank.gov.ua/get-user-certificate/NBaurjaBzb4lUr2NfRxf" TargetMode="External"/><Relationship Id="rId216" Type="http://schemas.openxmlformats.org/officeDocument/2006/relationships/hyperlink" Target="https://talan.bank.gov.ua/get-user-certificate/NBaur1uJijvnTgeAX3Ia" TargetMode="External"/><Relationship Id="rId423" Type="http://schemas.openxmlformats.org/officeDocument/2006/relationships/hyperlink" Target="https://talan.bank.gov.ua/get-user-certificate/NBaurY2znocHQJDkXrfo" TargetMode="External"/><Relationship Id="rId258" Type="http://schemas.openxmlformats.org/officeDocument/2006/relationships/hyperlink" Target="https://talan.bank.gov.ua/get-user-certificate/NBaurwbPCzXB0aK9L5Zb" TargetMode="External"/><Relationship Id="rId465" Type="http://schemas.openxmlformats.org/officeDocument/2006/relationships/hyperlink" Target="https://talan.bank.gov.ua/get-user-certificate/NBaurmkocyde4qsQCvqa" TargetMode="External"/><Relationship Id="rId630" Type="http://schemas.openxmlformats.org/officeDocument/2006/relationships/hyperlink" Target="https://talan.bank.gov.ua/get-user-certificate/NBaur1XLcSwGjEkri4Lh" TargetMode="External"/><Relationship Id="rId672" Type="http://schemas.openxmlformats.org/officeDocument/2006/relationships/hyperlink" Target="https://talan.bank.gov.ua/get-user-certificate/NBaurpkNxd2YZF4FbzFR" TargetMode="External"/><Relationship Id="rId728" Type="http://schemas.openxmlformats.org/officeDocument/2006/relationships/hyperlink" Target="https://talan.bank.gov.ua/get-user-certificate/kukmw-GrYpyvrf_8gSmm" TargetMode="External"/><Relationship Id="rId22" Type="http://schemas.openxmlformats.org/officeDocument/2006/relationships/hyperlink" Target="https://talan.bank.gov.ua/get-user-certificate/NBaurSmWrj6k18kYG9xv" TargetMode="External"/><Relationship Id="rId64" Type="http://schemas.openxmlformats.org/officeDocument/2006/relationships/hyperlink" Target="https://talan.bank.gov.ua/get-user-certificate/NBaurtkLuIlRTzpcHfb6" TargetMode="External"/><Relationship Id="rId118" Type="http://schemas.openxmlformats.org/officeDocument/2006/relationships/hyperlink" Target="https://talan.bank.gov.ua/get-user-certificate/NBaur35CET-_zdWlHtTs" TargetMode="External"/><Relationship Id="rId325" Type="http://schemas.openxmlformats.org/officeDocument/2006/relationships/hyperlink" Target="https://talan.bank.gov.ua/get-user-certificate/NBaurlyGPCPFf1S_j1ZQ" TargetMode="External"/><Relationship Id="rId367" Type="http://schemas.openxmlformats.org/officeDocument/2006/relationships/hyperlink" Target="https://talan.bank.gov.ua/get-user-certificate/NBaurdqek9qhV0fVk-TK" TargetMode="External"/><Relationship Id="rId532" Type="http://schemas.openxmlformats.org/officeDocument/2006/relationships/hyperlink" Target="https://talan.bank.gov.ua/get-user-certificate/NBaurYuuS16ECNlZmBsK" TargetMode="External"/><Relationship Id="rId574" Type="http://schemas.openxmlformats.org/officeDocument/2006/relationships/hyperlink" Target="https://talan.bank.gov.ua/get-user-certificate/NBaurCeCgmQy46P_tCFO" TargetMode="External"/><Relationship Id="rId171" Type="http://schemas.openxmlformats.org/officeDocument/2006/relationships/hyperlink" Target="https://talan.bank.gov.ua/get-user-certificate/NBaurMyTVHqOEic0oThY" TargetMode="External"/><Relationship Id="rId227" Type="http://schemas.openxmlformats.org/officeDocument/2006/relationships/hyperlink" Target="https://talan.bank.gov.ua/get-user-certificate/NBaurxSXpcM81yfbrP19" TargetMode="External"/><Relationship Id="rId269" Type="http://schemas.openxmlformats.org/officeDocument/2006/relationships/hyperlink" Target="https://talan.bank.gov.ua/get-user-certificate/NBaurrKNxEdcFD9c7SCV" TargetMode="External"/><Relationship Id="rId434" Type="http://schemas.openxmlformats.org/officeDocument/2006/relationships/hyperlink" Target="https://talan.bank.gov.ua/get-user-certificate/NBaurDUZkbrnActrvn3W" TargetMode="External"/><Relationship Id="rId476" Type="http://schemas.openxmlformats.org/officeDocument/2006/relationships/hyperlink" Target="https://talan.bank.gov.ua/get-user-certificate/NBaurRP8swNfKl9f_4GZ" TargetMode="External"/><Relationship Id="rId641" Type="http://schemas.openxmlformats.org/officeDocument/2006/relationships/hyperlink" Target="https://talan.bank.gov.ua/get-user-certificate/NBaurEg-itxyHWw-n3C3" TargetMode="External"/><Relationship Id="rId683" Type="http://schemas.openxmlformats.org/officeDocument/2006/relationships/hyperlink" Target="https://talan.bank.gov.ua/get-user-certificate/NBaurka93kuspO8QabIS" TargetMode="External"/><Relationship Id="rId33" Type="http://schemas.openxmlformats.org/officeDocument/2006/relationships/hyperlink" Target="https://talan.bank.gov.ua/get-user-certificate/NBaurIS-D3M7g_0SDeqw" TargetMode="External"/><Relationship Id="rId129" Type="http://schemas.openxmlformats.org/officeDocument/2006/relationships/hyperlink" Target="https://talan.bank.gov.ua/get-user-certificate/NBaurlZjwU_y3ZJwGiyj" TargetMode="External"/><Relationship Id="rId280" Type="http://schemas.openxmlformats.org/officeDocument/2006/relationships/hyperlink" Target="https://talan.bank.gov.ua/get-user-certificate/NBaurRhUg9QL5yvnd90D" TargetMode="External"/><Relationship Id="rId336" Type="http://schemas.openxmlformats.org/officeDocument/2006/relationships/hyperlink" Target="https://talan.bank.gov.ua/get-user-certificate/NBaur5SFOK9DONEK6oyr" TargetMode="External"/><Relationship Id="rId501" Type="http://schemas.openxmlformats.org/officeDocument/2006/relationships/hyperlink" Target="https://talan.bank.gov.ua/get-user-certificate/NBaurdDh28-V-RZRhRY6" TargetMode="External"/><Relationship Id="rId543" Type="http://schemas.openxmlformats.org/officeDocument/2006/relationships/hyperlink" Target="https://talan.bank.gov.ua/get-user-certificate/NBaurJSCKffRKm3638s9" TargetMode="External"/><Relationship Id="rId75" Type="http://schemas.openxmlformats.org/officeDocument/2006/relationships/hyperlink" Target="https://talan.bank.gov.ua/get-user-certificate/NBaurDEI0_WCce91bOtX" TargetMode="External"/><Relationship Id="rId140" Type="http://schemas.openxmlformats.org/officeDocument/2006/relationships/hyperlink" Target="https://talan.bank.gov.ua/get-user-certificate/NBaurXvCs_tJdJr0kouQ" TargetMode="External"/><Relationship Id="rId182" Type="http://schemas.openxmlformats.org/officeDocument/2006/relationships/hyperlink" Target="https://talan.bank.gov.ua/get-user-certificate/NBaurDFTjNqpP5KPBE75" TargetMode="External"/><Relationship Id="rId378" Type="http://schemas.openxmlformats.org/officeDocument/2006/relationships/hyperlink" Target="https://talan.bank.gov.ua/get-user-certificate/NBaur_5vN_2Vyj2Nei0s" TargetMode="External"/><Relationship Id="rId403" Type="http://schemas.openxmlformats.org/officeDocument/2006/relationships/hyperlink" Target="https://talan.bank.gov.ua/get-user-certificate/NBaurLnglURmOJBlzpaI" TargetMode="External"/><Relationship Id="rId585" Type="http://schemas.openxmlformats.org/officeDocument/2006/relationships/hyperlink" Target="https://talan.bank.gov.ua/get-user-certificate/NBaurwtE6mifvm7A_NAR" TargetMode="External"/><Relationship Id="rId6" Type="http://schemas.openxmlformats.org/officeDocument/2006/relationships/hyperlink" Target="https://talan.bank.gov.ua/get-user-certificate/NBaur-eq8g-ODN1yiBiY" TargetMode="External"/><Relationship Id="rId238" Type="http://schemas.openxmlformats.org/officeDocument/2006/relationships/hyperlink" Target="https://talan.bank.gov.ua/get-user-certificate/NBaur-ghxEnIIAb-10bQ" TargetMode="External"/><Relationship Id="rId445" Type="http://schemas.openxmlformats.org/officeDocument/2006/relationships/hyperlink" Target="https://talan.bank.gov.ua/get-user-certificate/NBaurlpSh5UUeSWF-SAc" TargetMode="External"/><Relationship Id="rId487" Type="http://schemas.openxmlformats.org/officeDocument/2006/relationships/hyperlink" Target="https://talan.bank.gov.ua/get-user-certificate/NBaur2aKgvSAuiLCa6vj" TargetMode="External"/><Relationship Id="rId610" Type="http://schemas.openxmlformats.org/officeDocument/2006/relationships/hyperlink" Target="https://talan.bank.gov.ua/get-user-certificate/NBaur3WINjTo4M7wgKSR" TargetMode="External"/><Relationship Id="rId652" Type="http://schemas.openxmlformats.org/officeDocument/2006/relationships/hyperlink" Target="https://talan.bank.gov.ua/get-user-certificate/NBaur6p31LGs-NOIx_NJ" TargetMode="External"/><Relationship Id="rId694" Type="http://schemas.openxmlformats.org/officeDocument/2006/relationships/hyperlink" Target="https://talan.bank.gov.ua/get-user-certificate/NBaurrnhokYGXISi2UqU" TargetMode="External"/><Relationship Id="rId708" Type="http://schemas.openxmlformats.org/officeDocument/2006/relationships/hyperlink" Target="https://talan.bank.gov.ua/get-user-certificate/NBauruTyY1YIDpZ-giyq" TargetMode="External"/><Relationship Id="rId291" Type="http://schemas.openxmlformats.org/officeDocument/2006/relationships/hyperlink" Target="https://talan.bank.gov.ua/get-user-certificate/NBaurQ63-lQ7yMIekxgG" TargetMode="External"/><Relationship Id="rId305" Type="http://schemas.openxmlformats.org/officeDocument/2006/relationships/hyperlink" Target="https://talan.bank.gov.ua/get-user-certificate/NBaur8IrhqxHIJyZXMZs" TargetMode="External"/><Relationship Id="rId347" Type="http://schemas.openxmlformats.org/officeDocument/2006/relationships/hyperlink" Target="https://talan.bank.gov.ua/get-user-certificate/NBaurUXapdGv3IeznPnV" TargetMode="External"/><Relationship Id="rId512" Type="http://schemas.openxmlformats.org/officeDocument/2006/relationships/hyperlink" Target="https://talan.bank.gov.ua/get-user-certificate/NBaurPIZ60rdLFWXM-5Y" TargetMode="External"/><Relationship Id="rId44" Type="http://schemas.openxmlformats.org/officeDocument/2006/relationships/hyperlink" Target="https://talan.bank.gov.ua/get-user-certificate/NBauramcLKUw3Nhelr6E" TargetMode="External"/><Relationship Id="rId86" Type="http://schemas.openxmlformats.org/officeDocument/2006/relationships/hyperlink" Target="https://talan.bank.gov.ua/get-user-certificate/NBaur4mFI6WiegJKBDcb" TargetMode="External"/><Relationship Id="rId151" Type="http://schemas.openxmlformats.org/officeDocument/2006/relationships/hyperlink" Target="https://talan.bank.gov.ua/get-user-certificate/NBaur8R2a7-_ACrxaYtT" TargetMode="External"/><Relationship Id="rId389" Type="http://schemas.openxmlformats.org/officeDocument/2006/relationships/hyperlink" Target="https://talan.bank.gov.ua/get-user-certificate/NBaurEwc_TPqHf0ew-TX" TargetMode="External"/><Relationship Id="rId554" Type="http://schemas.openxmlformats.org/officeDocument/2006/relationships/hyperlink" Target="https://talan.bank.gov.ua/get-user-certificate/NBaurVNgkm73MNWQ73p0" TargetMode="External"/><Relationship Id="rId596" Type="http://schemas.openxmlformats.org/officeDocument/2006/relationships/hyperlink" Target="https://talan.bank.gov.ua/get-user-certificate/NBaurw4Xca8jgfzlelNi" TargetMode="External"/><Relationship Id="rId193" Type="http://schemas.openxmlformats.org/officeDocument/2006/relationships/hyperlink" Target="https://talan.bank.gov.ua/get-user-certificate/NBaur5tc66_PnHnR8rA3" TargetMode="External"/><Relationship Id="rId207" Type="http://schemas.openxmlformats.org/officeDocument/2006/relationships/hyperlink" Target="https://talan.bank.gov.ua/get-user-certificate/NBaurvJdYu_AHlTdIPKz" TargetMode="External"/><Relationship Id="rId249" Type="http://schemas.openxmlformats.org/officeDocument/2006/relationships/hyperlink" Target="https://talan.bank.gov.ua/get-user-certificate/NBaurg5ORUvbDKu54u7o" TargetMode="External"/><Relationship Id="rId414" Type="http://schemas.openxmlformats.org/officeDocument/2006/relationships/hyperlink" Target="https://talan.bank.gov.ua/get-user-certificate/NBaur6uGmKjYmiiyag3-" TargetMode="External"/><Relationship Id="rId456" Type="http://schemas.openxmlformats.org/officeDocument/2006/relationships/hyperlink" Target="https://talan.bank.gov.ua/get-user-certificate/NBaur1G23rFijytHmEVU" TargetMode="External"/><Relationship Id="rId498" Type="http://schemas.openxmlformats.org/officeDocument/2006/relationships/hyperlink" Target="https://talan.bank.gov.ua/get-user-certificate/NBaurj1eeRH64gebH_3e" TargetMode="External"/><Relationship Id="rId621" Type="http://schemas.openxmlformats.org/officeDocument/2006/relationships/hyperlink" Target="https://talan.bank.gov.ua/get-user-certificate/NBaur-p-JOSfpP45QuEU" TargetMode="External"/><Relationship Id="rId663" Type="http://schemas.openxmlformats.org/officeDocument/2006/relationships/hyperlink" Target="https://talan.bank.gov.ua/get-user-certificate/NBaure3xt-5xok2vfwwo" TargetMode="External"/><Relationship Id="rId13" Type="http://schemas.openxmlformats.org/officeDocument/2006/relationships/hyperlink" Target="https://talan.bank.gov.ua/get-user-certificate/NBaurvb2WYsYcQfxxyRl" TargetMode="External"/><Relationship Id="rId109" Type="http://schemas.openxmlformats.org/officeDocument/2006/relationships/hyperlink" Target="https://talan.bank.gov.ua/get-user-certificate/NBaur8h2SjrziAUiLUg8" TargetMode="External"/><Relationship Id="rId260" Type="http://schemas.openxmlformats.org/officeDocument/2006/relationships/hyperlink" Target="https://talan.bank.gov.ua/get-user-certificate/NBaurK5w7sQIL-OZUKni" TargetMode="External"/><Relationship Id="rId316" Type="http://schemas.openxmlformats.org/officeDocument/2006/relationships/hyperlink" Target="https://talan.bank.gov.ua/get-user-certificate/NBaurJ3pFd6Z9KTxvg1_" TargetMode="External"/><Relationship Id="rId523" Type="http://schemas.openxmlformats.org/officeDocument/2006/relationships/hyperlink" Target="https://talan.bank.gov.ua/get-user-certificate/NBaurzxMHYub-WksoZ_2" TargetMode="External"/><Relationship Id="rId719" Type="http://schemas.openxmlformats.org/officeDocument/2006/relationships/hyperlink" Target="https://talan.bank.gov.ua/get-user-certificate/kukmw7wXFlJ2T3_uG9fn" TargetMode="External"/><Relationship Id="rId55" Type="http://schemas.openxmlformats.org/officeDocument/2006/relationships/hyperlink" Target="https://talan.bank.gov.ua/get-user-certificate/NBaursYgEnz3MWLHTZrX" TargetMode="External"/><Relationship Id="rId97" Type="http://schemas.openxmlformats.org/officeDocument/2006/relationships/hyperlink" Target="https://talan.bank.gov.ua/get-user-certificate/NBaurpeJlmJoCV1oaSTU" TargetMode="External"/><Relationship Id="rId120" Type="http://schemas.openxmlformats.org/officeDocument/2006/relationships/hyperlink" Target="https://talan.bank.gov.ua/get-user-certificate/NBaurr-96nEurYLAe67l" TargetMode="External"/><Relationship Id="rId358" Type="http://schemas.openxmlformats.org/officeDocument/2006/relationships/hyperlink" Target="https://talan.bank.gov.ua/get-user-certificate/NBaurokweokof9WvJE8h" TargetMode="External"/><Relationship Id="rId565" Type="http://schemas.openxmlformats.org/officeDocument/2006/relationships/hyperlink" Target="https://talan.bank.gov.ua/get-user-certificate/NBaurW9uOx5XM2C74xTI" TargetMode="External"/><Relationship Id="rId730" Type="http://schemas.openxmlformats.org/officeDocument/2006/relationships/printerSettings" Target="../printerSettings/printerSettings1.bin"/><Relationship Id="rId162" Type="http://schemas.openxmlformats.org/officeDocument/2006/relationships/hyperlink" Target="https://talan.bank.gov.ua/get-user-certificate/NBaurmK3LqjL--nUm0Av" TargetMode="External"/><Relationship Id="rId218" Type="http://schemas.openxmlformats.org/officeDocument/2006/relationships/hyperlink" Target="https://talan.bank.gov.ua/get-user-certificate/NBaurHNHaOJm-TLAgI0x" TargetMode="External"/><Relationship Id="rId425" Type="http://schemas.openxmlformats.org/officeDocument/2006/relationships/hyperlink" Target="https://talan.bank.gov.ua/get-user-certificate/NBaurTAjlqxzExMfBlMk" TargetMode="External"/><Relationship Id="rId467" Type="http://schemas.openxmlformats.org/officeDocument/2006/relationships/hyperlink" Target="https://talan.bank.gov.ua/get-user-certificate/NBaur0_Jp6mff0ewI134" TargetMode="External"/><Relationship Id="rId632" Type="http://schemas.openxmlformats.org/officeDocument/2006/relationships/hyperlink" Target="https://talan.bank.gov.ua/get-user-certificate/NBaurOlGIhB5MHoYGcw2" TargetMode="External"/><Relationship Id="rId271" Type="http://schemas.openxmlformats.org/officeDocument/2006/relationships/hyperlink" Target="https://talan.bank.gov.ua/get-user-certificate/NBaurrQdZCVBtR-URHJb" TargetMode="External"/><Relationship Id="rId674" Type="http://schemas.openxmlformats.org/officeDocument/2006/relationships/hyperlink" Target="https://talan.bank.gov.ua/get-user-certificate/NBaurT-P4yXonYIM1sSF" TargetMode="External"/><Relationship Id="rId24" Type="http://schemas.openxmlformats.org/officeDocument/2006/relationships/hyperlink" Target="https://talan.bank.gov.ua/get-user-certificate/NBaurCFHPPAa6we5qn3w" TargetMode="External"/><Relationship Id="rId66" Type="http://schemas.openxmlformats.org/officeDocument/2006/relationships/hyperlink" Target="https://talan.bank.gov.ua/get-user-certificate/NBaur3MvcyDOpI78uU6I" TargetMode="External"/><Relationship Id="rId131" Type="http://schemas.openxmlformats.org/officeDocument/2006/relationships/hyperlink" Target="https://talan.bank.gov.ua/get-user-certificate/NBaurNwhNZqP3SaWEB89" TargetMode="External"/><Relationship Id="rId327" Type="http://schemas.openxmlformats.org/officeDocument/2006/relationships/hyperlink" Target="https://talan.bank.gov.ua/get-user-certificate/NBaur9F9i2Glt3uJE3wT" TargetMode="External"/><Relationship Id="rId369" Type="http://schemas.openxmlformats.org/officeDocument/2006/relationships/hyperlink" Target="https://talan.bank.gov.ua/get-user-certificate/NBaurpjlZJo4d-o2HQmV" TargetMode="External"/><Relationship Id="rId534" Type="http://schemas.openxmlformats.org/officeDocument/2006/relationships/hyperlink" Target="https://talan.bank.gov.ua/get-user-certificate/NBaurn5ami88z_H0AIzV" TargetMode="External"/><Relationship Id="rId576" Type="http://schemas.openxmlformats.org/officeDocument/2006/relationships/hyperlink" Target="https://talan.bank.gov.ua/get-user-certificate/NBaurwnpTzl1dDqz3_dz" TargetMode="External"/><Relationship Id="rId173" Type="http://schemas.openxmlformats.org/officeDocument/2006/relationships/hyperlink" Target="https://talan.bank.gov.ua/get-user-certificate/NBaurD7ZOh4xhuRPC6Hf" TargetMode="External"/><Relationship Id="rId229" Type="http://schemas.openxmlformats.org/officeDocument/2006/relationships/hyperlink" Target="https://talan.bank.gov.ua/get-user-certificate/NBaurXiw2PqvekpZxP1L" TargetMode="External"/><Relationship Id="rId380" Type="http://schemas.openxmlformats.org/officeDocument/2006/relationships/hyperlink" Target="https://talan.bank.gov.ua/get-user-certificate/NBaurRxePu326RMJFJSQ" TargetMode="External"/><Relationship Id="rId436" Type="http://schemas.openxmlformats.org/officeDocument/2006/relationships/hyperlink" Target="https://talan.bank.gov.ua/get-user-certificate/NBaur1FVvr0BFjhNqm_Q" TargetMode="External"/><Relationship Id="rId601" Type="http://schemas.openxmlformats.org/officeDocument/2006/relationships/hyperlink" Target="https://talan.bank.gov.ua/get-user-certificate/NBaurZVZd0dtqrS6o2UO" TargetMode="External"/><Relationship Id="rId643" Type="http://schemas.openxmlformats.org/officeDocument/2006/relationships/hyperlink" Target="https://talan.bank.gov.ua/get-user-certificate/NBauri3zb91tjlTOcVJx" TargetMode="External"/><Relationship Id="rId240" Type="http://schemas.openxmlformats.org/officeDocument/2006/relationships/hyperlink" Target="https://talan.bank.gov.ua/get-user-certificate/NBaurXLgaiLI9U2GaPXj" TargetMode="External"/><Relationship Id="rId478" Type="http://schemas.openxmlformats.org/officeDocument/2006/relationships/hyperlink" Target="https://talan.bank.gov.ua/get-user-certificate/NBaurAA3rpZC-1KDgczr" TargetMode="External"/><Relationship Id="rId685" Type="http://schemas.openxmlformats.org/officeDocument/2006/relationships/hyperlink" Target="https://talan.bank.gov.ua/get-user-certificate/NBaurOrZMNx8tznC3rjw" TargetMode="External"/><Relationship Id="rId35" Type="http://schemas.openxmlformats.org/officeDocument/2006/relationships/hyperlink" Target="https://talan.bank.gov.ua/get-user-certificate/NBaur5UeIcPsOhW-St6b" TargetMode="External"/><Relationship Id="rId77" Type="http://schemas.openxmlformats.org/officeDocument/2006/relationships/hyperlink" Target="https://talan.bank.gov.ua/get-user-certificate/NBaurgmw4lfTr05iN3kA" TargetMode="External"/><Relationship Id="rId100" Type="http://schemas.openxmlformats.org/officeDocument/2006/relationships/hyperlink" Target="https://talan.bank.gov.ua/get-user-certificate/NBaurBX2zgHmiIE6diCy" TargetMode="External"/><Relationship Id="rId282" Type="http://schemas.openxmlformats.org/officeDocument/2006/relationships/hyperlink" Target="https://talan.bank.gov.ua/get-user-certificate/NBaurfzndsT3fFzJw3iR" TargetMode="External"/><Relationship Id="rId338" Type="http://schemas.openxmlformats.org/officeDocument/2006/relationships/hyperlink" Target="https://talan.bank.gov.ua/get-user-certificate/NBaurQnS_A-6TcM9unnR" TargetMode="External"/><Relationship Id="rId503" Type="http://schemas.openxmlformats.org/officeDocument/2006/relationships/hyperlink" Target="https://talan.bank.gov.ua/get-user-certificate/NBaur7I_Fz-g-0D0Quce" TargetMode="External"/><Relationship Id="rId545" Type="http://schemas.openxmlformats.org/officeDocument/2006/relationships/hyperlink" Target="https://talan.bank.gov.ua/get-user-certificate/NBaur5lw9wy24vJsQgzb" TargetMode="External"/><Relationship Id="rId587" Type="http://schemas.openxmlformats.org/officeDocument/2006/relationships/hyperlink" Target="https://talan.bank.gov.ua/get-user-certificate/NBaurgeZ6pWCEaFe1J3O" TargetMode="External"/><Relationship Id="rId710" Type="http://schemas.openxmlformats.org/officeDocument/2006/relationships/hyperlink" Target="https://talan.bank.gov.ua/get-user-certificate/NBaurGvZkN8HsK3Ky0U8" TargetMode="External"/><Relationship Id="rId8" Type="http://schemas.openxmlformats.org/officeDocument/2006/relationships/hyperlink" Target="https://talan.bank.gov.ua/get-user-certificate/NBaursOMB4Z049MHCVrO" TargetMode="External"/><Relationship Id="rId142" Type="http://schemas.openxmlformats.org/officeDocument/2006/relationships/hyperlink" Target="https://talan.bank.gov.ua/get-user-certificate/NBaurlspHUOsc8Ht1Qsi" TargetMode="External"/><Relationship Id="rId184" Type="http://schemas.openxmlformats.org/officeDocument/2006/relationships/hyperlink" Target="https://talan.bank.gov.ua/get-user-certificate/NBaur-lJ2Y2gZCe31hfw" TargetMode="External"/><Relationship Id="rId391" Type="http://schemas.openxmlformats.org/officeDocument/2006/relationships/hyperlink" Target="https://talan.bank.gov.ua/get-user-certificate/NBaurlycenz_iWxjjjQC" TargetMode="External"/><Relationship Id="rId405" Type="http://schemas.openxmlformats.org/officeDocument/2006/relationships/hyperlink" Target="https://talan.bank.gov.ua/get-user-certificate/NBaur4xeuum_0guiCCHv" TargetMode="External"/><Relationship Id="rId447" Type="http://schemas.openxmlformats.org/officeDocument/2006/relationships/hyperlink" Target="https://talan.bank.gov.ua/get-user-certificate/NBaurmPFfhBpmqFGT16D" TargetMode="External"/><Relationship Id="rId612" Type="http://schemas.openxmlformats.org/officeDocument/2006/relationships/hyperlink" Target="https://talan.bank.gov.ua/get-user-certificate/NBaurpZw9TVGuDHcgCgj" TargetMode="External"/><Relationship Id="rId251" Type="http://schemas.openxmlformats.org/officeDocument/2006/relationships/hyperlink" Target="https://talan.bank.gov.ua/get-user-certificate/NBaurc5P7nvpTUrwPY1H" TargetMode="External"/><Relationship Id="rId489" Type="http://schemas.openxmlformats.org/officeDocument/2006/relationships/hyperlink" Target="https://talan.bank.gov.ua/get-user-certificate/NBaurwSX1m5JXf_bBmNG" TargetMode="External"/><Relationship Id="rId654" Type="http://schemas.openxmlformats.org/officeDocument/2006/relationships/hyperlink" Target="https://talan.bank.gov.ua/get-user-certificate/NBaurXFKAQI3bVmL4jpl" TargetMode="External"/><Relationship Id="rId696" Type="http://schemas.openxmlformats.org/officeDocument/2006/relationships/hyperlink" Target="https://talan.bank.gov.ua/get-user-certificate/NBaurWO782301sqL5dfc" TargetMode="External"/><Relationship Id="rId46" Type="http://schemas.openxmlformats.org/officeDocument/2006/relationships/hyperlink" Target="https://talan.bank.gov.ua/get-user-certificate/NBaur5YFf7beFGiOUddr" TargetMode="External"/><Relationship Id="rId293" Type="http://schemas.openxmlformats.org/officeDocument/2006/relationships/hyperlink" Target="https://talan.bank.gov.ua/get-user-certificate/NBaurZgwQlq4NimHZd-w" TargetMode="External"/><Relationship Id="rId307" Type="http://schemas.openxmlformats.org/officeDocument/2006/relationships/hyperlink" Target="https://talan.bank.gov.ua/get-user-certificate/NBaurG6GIy12D9Qy47sd" TargetMode="External"/><Relationship Id="rId349" Type="http://schemas.openxmlformats.org/officeDocument/2006/relationships/hyperlink" Target="https://talan.bank.gov.ua/get-user-certificate/NBaurgs2ak32HuvbRKEp" TargetMode="External"/><Relationship Id="rId514" Type="http://schemas.openxmlformats.org/officeDocument/2006/relationships/hyperlink" Target="https://talan.bank.gov.ua/get-user-certificate/NBaur9b_l4t2B6c7Ub9e" TargetMode="External"/><Relationship Id="rId556" Type="http://schemas.openxmlformats.org/officeDocument/2006/relationships/hyperlink" Target="https://talan.bank.gov.ua/get-user-certificate/NBaurckbQsPaDM390NNa" TargetMode="External"/><Relationship Id="rId721" Type="http://schemas.openxmlformats.org/officeDocument/2006/relationships/hyperlink" Target="https://talan.bank.gov.ua/get-user-certificate/kukmwSdGtZsAgQdrpIhX" TargetMode="External"/><Relationship Id="rId88" Type="http://schemas.openxmlformats.org/officeDocument/2006/relationships/hyperlink" Target="https://talan.bank.gov.ua/get-user-certificate/NBaurCndxreDcy79B4bf" TargetMode="External"/><Relationship Id="rId111" Type="http://schemas.openxmlformats.org/officeDocument/2006/relationships/hyperlink" Target="https://talan.bank.gov.ua/get-user-certificate/NBaur0rXsgxdwa3r-4ir" TargetMode="External"/><Relationship Id="rId153" Type="http://schemas.openxmlformats.org/officeDocument/2006/relationships/hyperlink" Target="https://talan.bank.gov.ua/get-user-certificate/NBaurOBHoWjH5FA_DDSM" TargetMode="External"/><Relationship Id="rId195" Type="http://schemas.openxmlformats.org/officeDocument/2006/relationships/hyperlink" Target="https://talan.bank.gov.ua/get-user-certificate/NBaurI3HGwTSo6WkS2Hu" TargetMode="External"/><Relationship Id="rId209" Type="http://schemas.openxmlformats.org/officeDocument/2006/relationships/hyperlink" Target="https://talan.bank.gov.ua/get-user-certificate/NBaurNvuLnXXR-BWlpY5" TargetMode="External"/><Relationship Id="rId360" Type="http://schemas.openxmlformats.org/officeDocument/2006/relationships/hyperlink" Target="https://talan.bank.gov.ua/get-user-certificate/NBaurPHHhbplfxbIDHLQ" TargetMode="External"/><Relationship Id="rId416" Type="http://schemas.openxmlformats.org/officeDocument/2006/relationships/hyperlink" Target="https://talan.bank.gov.ua/get-user-certificate/NBaurePIXNu1mQiuaFMn" TargetMode="External"/><Relationship Id="rId598" Type="http://schemas.openxmlformats.org/officeDocument/2006/relationships/hyperlink" Target="https://talan.bank.gov.ua/get-user-certificate/NBaur_Y5HhrNaHQbMCA1" TargetMode="External"/><Relationship Id="rId220" Type="http://schemas.openxmlformats.org/officeDocument/2006/relationships/hyperlink" Target="https://talan.bank.gov.ua/get-user-certificate/NBaurpEm2v0nnie977RS" TargetMode="External"/><Relationship Id="rId458" Type="http://schemas.openxmlformats.org/officeDocument/2006/relationships/hyperlink" Target="https://talan.bank.gov.ua/get-user-certificate/NBaurU9xHkeKRBFw9oAi" TargetMode="External"/><Relationship Id="rId623" Type="http://schemas.openxmlformats.org/officeDocument/2006/relationships/hyperlink" Target="https://talan.bank.gov.ua/get-user-certificate/NBauraNrKW1AgEAsQeqG" TargetMode="External"/><Relationship Id="rId665" Type="http://schemas.openxmlformats.org/officeDocument/2006/relationships/hyperlink" Target="https://talan.bank.gov.ua/get-user-certificate/NBaurVMg0wUv-NQBXfm9" TargetMode="External"/><Relationship Id="rId15" Type="http://schemas.openxmlformats.org/officeDocument/2006/relationships/hyperlink" Target="https://talan.bank.gov.ua/get-user-certificate/NBaurTm8Z88_pEidzZl-" TargetMode="External"/><Relationship Id="rId57" Type="http://schemas.openxmlformats.org/officeDocument/2006/relationships/hyperlink" Target="https://talan.bank.gov.ua/get-user-certificate/NBauru6eUx9-bQ4wsGI2" TargetMode="External"/><Relationship Id="rId262" Type="http://schemas.openxmlformats.org/officeDocument/2006/relationships/hyperlink" Target="https://talan.bank.gov.ua/get-user-certificate/NBaur7BVdsELDUfW-04b" TargetMode="External"/><Relationship Id="rId318" Type="http://schemas.openxmlformats.org/officeDocument/2006/relationships/hyperlink" Target="https://talan.bank.gov.ua/get-user-certificate/NBaurtDpmsZDKpJijz5x" TargetMode="External"/><Relationship Id="rId525" Type="http://schemas.openxmlformats.org/officeDocument/2006/relationships/hyperlink" Target="https://talan.bank.gov.ua/get-user-certificate/NBaurqpaq2xdjwvWhAWP" TargetMode="External"/><Relationship Id="rId567" Type="http://schemas.openxmlformats.org/officeDocument/2006/relationships/hyperlink" Target="https://talan.bank.gov.ua/get-user-certificate/NBaurqyQaKZkBPRAK-_d" TargetMode="External"/><Relationship Id="rId99" Type="http://schemas.openxmlformats.org/officeDocument/2006/relationships/hyperlink" Target="https://talan.bank.gov.ua/get-user-certificate/NBaur2kcWllPh9wiryf3" TargetMode="External"/><Relationship Id="rId122" Type="http://schemas.openxmlformats.org/officeDocument/2006/relationships/hyperlink" Target="https://talan.bank.gov.ua/get-user-certificate/NBaurGy5ygjJ_FZ-c44E" TargetMode="External"/><Relationship Id="rId164" Type="http://schemas.openxmlformats.org/officeDocument/2006/relationships/hyperlink" Target="https://talan.bank.gov.ua/get-user-certificate/NBauryRYodhVVr8qj80b" TargetMode="External"/><Relationship Id="rId371" Type="http://schemas.openxmlformats.org/officeDocument/2006/relationships/hyperlink" Target="https://talan.bank.gov.ua/get-user-certificate/NBaurznlfD2AiTK1U8LV" TargetMode="External"/><Relationship Id="rId427" Type="http://schemas.openxmlformats.org/officeDocument/2006/relationships/hyperlink" Target="https://talan.bank.gov.ua/get-user-certificate/NBaur1LJUYoslxOJApC0" TargetMode="External"/><Relationship Id="rId469" Type="http://schemas.openxmlformats.org/officeDocument/2006/relationships/hyperlink" Target="https://talan.bank.gov.ua/get-user-certificate/NBaursG8hfhxnhiMYRFT" TargetMode="External"/><Relationship Id="rId634" Type="http://schemas.openxmlformats.org/officeDocument/2006/relationships/hyperlink" Target="https://talan.bank.gov.ua/get-user-certificate/NBaurBZCqwgsxOtja7G_" TargetMode="External"/><Relationship Id="rId676" Type="http://schemas.openxmlformats.org/officeDocument/2006/relationships/hyperlink" Target="https://talan.bank.gov.ua/get-user-certificate/NBaurYJwozeCf67-QF2K" TargetMode="External"/><Relationship Id="rId26" Type="http://schemas.openxmlformats.org/officeDocument/2006/relationships/hyperlink" Target="https://talan.bank.gov.ua/get-user-certificate/NBaurRo6mwUapHi-YK4k" TargetMode="External"/><Relationship Id="rId231" Type="http://schemas.openxmlformats.org/officeDocument/2006/relationships/hyperlink" Target="https://talan.bank.gov.ua/get-user-certificate/NBaurhbQnrUl7YPCrdpR" TargetMode="External"/><Relationship Id="rId273" Type="http://schemas.openxmlformats.org/officeDocument/2006/relationships/hyperlink" Target="https://talan.bank.gov.ua/get-user-certificate/NBauraSq_BOUoUmahfTO" TargetMode="External"/><Relationship Id="rId329" Type="http://schemas.openxmlformats.org/officeDocument/2006/relationships/hyperlink" Target="https://talan.bank.gov.ua/get-user-certificate/NBaurDfJL6hhh_gXDA8Q" TargetMode="External"/><Relationship Id="rId480" Type="http://schemas.openxmlformats.org/officeDocument/2006/relationships/hyperlink" Target="https://talan.bank.gov.ua/get-user-certificate/NBauridK5AeQNly_pO8p" TargetMode="External"/><Relationship Id="rId536" Type="http://schemas.openxmlformats.org/officeDocument/2006/relationships/hyperlink" Target="https://talan.bank.gov.ua/get-user-certificate/NBaurk252JREUpFhKcGG" TargetMode="External"/><Relationship Id="rId701" Type="http://schemas.openxmlformats.org/officeDocument/2006/relationships/hyperlink" Target="https://talan.bank.gov.ua/get-user-certificate/NBaurc0Ivj0bK57kdYGW" TargetMode="External"/><Relationship Id="rId68" Type="http://schemas.openxmlformats.org/officeDocument/2006/relationships/hyperlink" Target="https://talan.bank.gov.ua/get-user-certificate/NBaurBa5-rWfDFIK_3Q2" TargetMode="External"/><Relationship Id="rId133" Type="http://schemas.openxmlformats.org/officeDocument/2006/relationships/hyperlink" Target="https://talan.bank.gov.ua/get-user-certificate/NBaursDZWz-32aSyR5fW" TargetMode="External"/><Relationship Id="rId175" Type="http://schemas.openxmlformats.org/officeDocument/2006/relationships/hyperlink" Target="https://talan.bank.gov.ua/get-user-certificate/NBaur5ILu2OLPpGkwZ9j" TargetMode="External"/><Relationship Id="rId340" Type="http://schemas.openxmlformats.org/officeDocument/2006/relationships/hyperlink" Target="https://talan.bank.gov.ua/get-user-certificate/NBaurtCIfUTqizY8EYfA" TargetMode="External"/><Relationship Id="rId578" Type="http://schemas.openxmlformats.org/officeDocument/2006/relationships/hyperlink" Target="https://talan.bank.gov.ua/get-user-certificate/NBaurZN-oql_8ufi40IZ" TargetMode="External"/><Relationship Id="rId200" Type="http://schemas.openxmlformats.org/officeDocument/2006/relationships/hyperlink" Target="https://talan.bank.gov.ua/get-user-certificate/NBaurqhyHrL2IM26Z5-l" TargetMode="External"/><Relationship Id="rId382" Type="http://schemas.openxmlformats.org/officeDocument/2006/relationships/hyperlink" Target="https://talan.bank.gov.ua/get-user-certificate/NBaur5stUPNq1p7F_Xjy" TargetMode="External"/><Relationship Id="rId438" Type="http://schemas.openxmlformats.org/officeDocument/2006/relationships/hyperlink" Target="https://talan.bank.gov.ua/get-user-certificate/NBaurafaMGM8kZzxYtpR" TargetMode="External"/><Relationship Id="rId603" Type="http://schemas.openxmlformats.org/officeDocument/2006/relationships/hyperlink" Target="https://talan.bank.gov.ua/get-user-certificate/NBaur2FAGbkT8BrOun5L" TargetMode="External"/><Relationship Id="rId645" Type="http://schemas.openxmlformats.org/officeDocument/2006/relationships/hyperlink" Target="https://talan.bank.gov.ua/get-user-certificate/NBauraJPzWKchVVTik9Z" TargetMode="External"/><Relationship Id="rId687" Type="http://schemas.openxmlformats.org/officeDocument/2006/relationships/hyperlink" Target="https://talan.bank.gov.ua/get-user-certificate/NBaurIR97gEu3DC6h_NH" TargetMode="External"/><Relationship Id="rId242" Type="http://schemas.openxmlformats.org/officeDocument/2006/relationships/hyperlink" Target="https://talan.bank.gov.ua/get-user-certificate/NBaurZKtN-KVsGSicpdG" TargetMode="External"/><Relationship Id="rId284" Type="http://schemas.openxmlformats.org/officeDocument/2006/relationships/hyperlink" Target="https://talan.bank.gov.ua/get-user-certificate/NBaury0QvHv0ua7b6gc1" TargetMode="External"/><Relationship Id="rId491" Type="http://schemas.openxmlformats.org/officeDocument/2006/relationships/hyperlink" Target="https://talan.bank.gov.ua/get-user-certificate/NBaurIPPsTsb9I1KFJIl" TargetMode="External"/><Relationship Id="rId505" Type="http://schemas.openxmlformats.org/officeDocument/2006/relationships/hyperlink" Target="https://talan.bank.gov.ua/get-user-certificate/NBaurknHbMe68oOhDxH2" TargetMode="External"/><Relationship Id="rId712" Type="http://schemas.openxmlformats.org/officeDocument/2006/relationships/hyperlink" Target="https://talan.bank.gov.ua/get-user-certificate/NBaurY-fihDYEuFeSgmm" TargetMode="External"/><Relationship Id="rId37" Type="http://schemas.openxmlformats.org/officeDocument/2006/relationships/hyperlink" Target="https://talan.bank.gov.ua/get-user-certificate/NBaurHLPHwGXBtJEQ1aW" TargetMode="External"/><Relationship Id="rId79" Type="http://schemas.openxmlformats.org/officeDocument/2006/relationships/hyperlink" Target="https://talan.bank.gov.ua/get-user-certificate/NBaurM07izCOfLa_6q8-" TargetMode="External"/><Relationship Id="rId102" Type="http://schemas.openxmlformats.org/officeDocument/2006/relationships/hyperlink" Target="https://talan.bank.gov.ua/get-user-certificate/NBaurf2LDDBild3zg73S" TargetMode="External"/><Relationship Id="rId144" Type="http://schemas.openxmlformats.org/officeDocument/2006/relationships/hyperlink" Target="https://talan.bank.gov.ua/get-user-certificate/NBaur8E6-VkntYm8DGAR" TargetMode="External"/><Relationship Id="rId547" Type="http://schemas.openxmlformats.org/officeDocument/2006/relationships/hyperlink" Target="https://talan.bank.gov.ua/get-user-certificate/NBaur1AZgneRWuRwqgSp" TargetMode="External"/><Relationship Id="rId589" Type="http://schemas.openxmlformats.org/officeDocument/2006/relationships/hyperlink" Target="https://talan.bank.gov.ua/get-user-certificate/NBaurol_2UBkOA4leZyY" TargetMode="External"/><Relationship Id="rId90" Type="http://schemas.openxmlformats.org/officeDocument/2006/relationships/hyperlink" Target="https://talan.bank.gov.ua/get-user-certificate/NBaurgK-r5rQ5dM_YqVf" TargetMode="External"/><Relationship Id="rId186" Type="http://schemas.openxmlformats.org/officeDocument/2006/relationships/hyperlink" Target="https://talan.bank.gov.ua/get-user-certificate/NBaurtptufk1aTP37Rru" TargetMode="External"/><Relationship Id="rId351" Type="http://schemas.openxmlformats.org/officeDocument/2006/relationships/hyperlink" Target="https://talan.bank.gov.ua/get-user-certificate/NBaur2Lis76n8R6xmGCC" TargetMode="External"/><Relationship Id="rId393" Type="http://schemas.openxmlformats.org/officeDocument/2006/relationships/hyperlink" Target="https://talan.bank.gov.ua/get-user-certificate/NBaurf-PhBJwpIWKGnqU" TargetMode="External"/><Relationship Id="rId407" Type="http://schemas.openxmlformats.org/officeDocument/2006/relationships/hyperlink" Target="https://talan.bank.gov.ua/get-user-certificate/NBaurTL6999Wpo0lJM4v" TargetMode="External"/><Relationship Id="rId449" Type="http://schemas.openxmlformats.org/officeDocument/2006/relationships/hyperlink" Target="https://talan.bank.gov.ua/get-user-certificate/NBaurXfZbcZkT2gawbs1" TargetMode="External"/><Relationship Id="rId614" Type="http://schemas.openxmlformats.org/officeDocument/2006/relationships/hyperlink" Target="https://talan.bank.gov.ua/get-user-certificate/NBaur23DQ0KxkTk8t_5u" TargetMode="External"/><Relationship Id="rId656" Type="http://schemas.openxmlformats.org/officeDocument/2006/relationships/hyperlink" Target="https://talan.bank.gov.ua/get-user-certificate/NBauruzIlI_6pqmqR-VX" TargetMode="External"/><Relationship Id="rId211" Type="http://schemas.openxmlformats.org/officeDocument/2006/relationships/hyperlink" Target="https://talan.bank.gov.ua/get-user-certificate/NBaurznj0uYJOgNLadZa" TargetMode="External"/><Relationship Id="rId253" Type="http://schemas.openxmlformats.org/officeDocument/2006/relationships/hyperlink" Target="https://talan.bank.gov.ua/get-user-certificate/NBaurjrtgk4GNvh17srz" TargetMode="External"/><Relationship Id="rId295" Type="http://schemas.openxmlformats.org/officeDocument/2006/relationships/hyperlink" Target="https://talan.bank.gov.ua/get-user-certificate/NBaurRv_4WA4zDBTfm9V" TargetMode="External"/><Relationship Id="rId309" Type="http://schemas.openxmlformats.org/officeDocument/2006/relationships/hyperlink" Target="https://talan.bank.gov.ua/get-user-certificate/NBaur7XHfAa_xzXY_qgM" TargetMode="External"/><Relationship Id="rId460" Type="http://schemas.openxmlformats.org/officeDocument/2006/relationships/hyperlink" Target="https://talan.bank.gov.ua/get-user-certificate/NBaurMJKwIcZIr4udfLw" TargetMode="External"/><Relationship Id="rId516" Type="http://schemas.openxmlformats.org/officeDocument/2006/relationships/hyperlink" Target="https://talan.bank.gov.ua/get-user-certificate/NBauruQO3Yjj5Wl6m3SC" TargetMode="External"/><Relationship Id="rId698" Type="http://schemas.openxmlformats.org/officeDocument/2006/relationships/hyperlink" Target="https://talan.bank.gov.ua/get-user-certificate/NBaurqM8fbHwvdPg1eo-" TargetMode="External"/><Relationship Id="rId48" Type="http://schemas.openxmlformats.org/officeDocument/2006/relationships/hyperlink" Target="https://talan.bank.gov.ua/get-user-certificate/NBaurOaXvMPWR5c4mFc9" TargetMode="External"/><Relationship Id="rId113" Type="http://schemas.openxmlformats.org/officeDocument/2006/relationships/hyperlink" Target="https://talan.bank.gov.ua/get-user-certificate/NBaur1ynRqbTQyLBLs2L" TargetMode="External"/><Relationship Id="rId320" Type="http://schemas.openxmlformats.org/officeDocument/2006/relationships/hyperlink" Target="https://talan.bank.gov.ua/get-user-certificate/NBaur6y7ge7dKCwGAu-l" TargetMode="External"/><Relationship Id="rId558" Type="http://schemas.openxmlformats.org/officeDocument/2006/relationships/hyperlink" Target="https://talan.bank.gov.ua/get-user-certificate/NBaur-8HqnWkJ_j4Wh_5" TargetMode="External"/><Relationship Id="rId723" Type="http://schemas.openxmlformats.org/officeDocument/2006/relationships/hyperlink" Target="https://talan.bank.gov.ua/get-user-certificate/kukmwQeH06KLkiGYM0bT" TargetMode="External"/><Relationship Id="rId155" Type="http://schemas.openxmlformats.org/officeDocument/2006/relationships/hyperlink" Target="https://talan.bank.gov.ua/get-user-certificate/NBaur0lWrOTHDFO8zGzc" TargetMode="External"/><Relationship Id="rId197" Type="http://schemas.openxmlformats.org/officeDocument/2006/relationships/hyperlink" Target="https://talan.bank.gov.ua/get-user-certificate/NBaurcFFuM8Exygrc5CV" TargetMode="External"/><Relationship Id="rId362" Type="http://schemas.openxmlformats.org/officeDocument/2006/relationships/hyperlink" Target="https://talan.bank.gov.ua/get-user-certificate/NBaurku4p_stx91doUmQ" TargetMode="External"/><Relationship Id="rId418" Type="http://schemas.openxmlformats.org/officeDocument/2006/relationships/hyperlink" Target="https://talan.bank.gov.ua/get-user-certificate/NBauridQ0mJfyL98Y_Ds" TargetMode="External"/><Relationship Id="rId625" Type="http://schemas.openxmlformats.org/officeDocument/2006/relationships/hyperlink" Target="https://talan.bank.gov.ua/get-user-certificate/NBaur0mQruGjT-gG3iWa" TargetMode="External"/><Relationship Id="rId222" Type="http://schemas.openxmlformats.org/officeDocument/2006/relationships/hyperlink" Target="https://talan.bank.gov.ua/get-user-certificate/NBaurMieO3Dr3g7sVE21" TargetMode="External"/><Relationship Id="rId264" Type="http://schemas.openxmlformats.org/officeDocument/2006/relationships/hyperlink" Target="https://talan.bank.gov.ua/get-user-certificate/NBaurKpEkozLhGhPhDRV" TargetMode="External"/><Relationship Id="rId471" Type="http://schemas.openxmlformats.org/officeDocument/2006/relationships/hyperlink" Target="https://talan.bank.gov.ua/get-user-certificate/NBaur3uMeAbaBG57eYKa" TargetMode="External"/><Relationship Id="rId667" Type="http://schemas.openxmlformats.org/officeDocument/2006/relationships/hyperlink" Target="https://talan.bank.gov.ua/get-user-certificate/NBaur4zYVcKttsG8D3gD" TargetMode="External"/><Relationship Id="rId17" Type="http://schemas.openxmlformats.org/officeDocument/2006/relationships/hyperlink" Target="https://talan.bank.gov.ua/get-user-certificate/NBaurzyb3-ek59q_XX7h" TargetMode="External"/><Relationship Id="rId59" Type="http://schemas.openxmlformats.org/officeDocument/2006/relationships/hyperlink" Target="https://talan.bank.gov.ua/get-user-certificate/NBauricnmJbOGK806TL3" TargetMode="External"/><Relationship Id="rId124" Type="http://schemas.openxmlformats.org/officeDocument/2006/relationships/hyperlink" Target="https://talan.bank.gov.ua/get-user-certificate/NBaurabBibsAYLQoZN5M" TargetMode="External"/><Relationship Id="rId527" Type="http://schemas.openxmlformats.org/officeDocument/2006/relationships/hyperlink" Target="https://talan.bank.gov.ua/get-user-certificate/NBaur9GNTEiQS3d7rxdj" TargetMode="External"/><Relationship Id="rId569" Type="http://schemas.openxmlformats.org/officeDocument/2006/relationships/hyperlink" Target="https://talan.bank.gov.ua/get-user-certificate/NBaur43jVVyJ3FzSIhCJ" TargetMode="External"/><Relationship Id="rId70" Type="http://schemas.openxmlformats.org/officeDocument/2006/relationships/hyperlink" Target="https://talan.bank.gov.ua/get-user-certificate/NBaursJCiGwzbkLAozE1" TargetMode="External"/><Relationship Id="rId166" Type="http://schemas.openxmlformats.org/officeDocument/2006/relationships/hyperlink" Target="https://talan.bank.gov.ua/get-user-certificate/NBaur20xk_Fg-F_1hHTO" TargetMode="External"/><Relationship Id="rId331" Type="http://schemas.openxmlformats.org/officeDocument/2006/relationships/hyperlink" Target="https://talan.bank.gov.ua/get-user-certificate/NBaurQzGf9ssqAvyo-j_" TargetMode="External"/><Relationship Id="rId373" Type="http://schemas.openxmlformats.org/officeDocument/2006/relationships/hyperlink" Target="https://talan.bank.gov.ua/get-user-certificate/NBaurSFgJyfZkQc30QuT" TargetMode="External"/><Relationship Id="rId429" Type="http://schemas.openxmlformats.org/officeDocument/2006/relationships/hyperlink" Target="https://talan.bank.gov.ua/get-user-certificate/NBaurKxv2WTqMPiuVyDz" TargetMode="External"/><Relationship Id="rId580" Type="http://schemas.openxmlformats.org/officeDocument/2006/relationships/hyperlink" Target="https://talan.bank.gov.ua/get-user-certificate/NBaurk5gjaF1FwwVisI-" TargetMode="External"/><Relationship Id="rId636" Type="http://schemas.openxmlformats.org/officeDocument/2006/relationships/hyperlink" Target="https://talan.bank.gov.ua/get-user-certificate/NBaurZnNAwsZNuEXTWsG" TargetMode="External"/><Relationship Id="rId1" Type="http://schemas.openxmlformats.org/officeDocument/2006/relationships/hyperlink" Target="https://talan.bank.gov.ua/get-user-certificate/NBaurF44gK-lNLTwsZmw" TargetMode="External"/><Relationship Id="rId233" Type="http://schemas.openxmlformats.org/officeDocument/2006/relationships/hyperlink" Target="https://talan.bank.gov.ua/get-user-certificate/NBaur5xcELLh259HcP55" TargetMode="External"/><Relationship Id="rId440" Type="http://schemas.openxmlformats.org/officeDocument/2006/relationships/hyperlink" Target="https://talan.bank.gov.ua/get-user-certificate/NBaur3LN_tJBWDx3MOZA" TargetMode="External"/><Relationship Id="rId678" Type="http://schemas.openxmlformats.org/officeDocument/2006/relationships/hyperlink" Target="https://talan.bank.gov.ua/get-user-certificate/NBaurC7D5AcMlvDuGEcz" TargetMode="External"/><Relationship Id="rId28" Type="http://schemas.openxmlformats.org/officeDocument/2006/relationships/hyperlink" Target="https://talan.bank.gov.ua/get-user-certificate/NBaur1qOBzj_K05M08ov" TargetMode="External"/><Relationship Id="rId275" Type="http://schemas.openxmlformats.org/officeDocument/2006/relationships/hyperlink" Target="https://talan.bank.gov.ua/get-user-certificate/NBaur4Hf3lFSad7yVdq4" TargetMode="External"/><Relationship Id="rId300" Type="http://schemas.openxmlformats.org/officeDocument/2006/relationships/hyperlink" Target="https://talan.bank.gov.ua/get-user-certificate/NBauraFLBbvdS_7yPhr7" TargetMode="External"/><Relationship Id="rId482" Type="http://schemas.openxmlformats.org/officeDocument/2006/relationships/hyperlink" Target="https://talan.bank.gov.ua/get-user-certificate/NBaurxAmDT6Kd1LASfqJ" TargetMode="External"/><Relationship Id="rId538" Type="http://schemas.openxmlformats.org/officeDocument/2006/relationships/hyperlink" Target="https://talan.bank.gov.ua/get-user-certificate/NBaurtGNveSCNqS75VGf" TargetMode="External"/><Relationship Id="rId703" Type="http://schemas.openxmlformats.org/officeDocument/2006/relationships/hyperlink" Target="https://talan.bank.gov.ua/get-user-certificate/NBaurcbD1nPz_Yhh4D6c" TargetMode="External"/><Relationship Id="rId81" Type="http://schemas.openxmlformats.org/officeDocument/2006/relationships/hyperlink" Target="https://talan.bank.gov.ua/get-user-certificate/NBaurr_kMaef9ZVSdMee" TargetMode="External"/><Relationship Id="rId135" Type="http://schemas.openxmlformats.org/officeDocument/2006/relationships/hyperlink" Target="https://talan.bank.gov.ua/get-user-certificate/NBaur_tABR4a8VGpUmlw" TargetMode="External"/><Relationship Id="rId177" Type="http://schemas.openxmlformats.org/officeDocument/2006/relationships/hyperlink" Target="https://talan.bank.gov.ua/get-user-certificate/NBaury1VA8nvvecPkI1P" TargetMode="External"/><Relationship Id="rId342" Type="http://schemas.openxmlformats.org/officeDocument/2006/relationships/hyperlink" Target="https://talan.bank.gov.ua/get-user-certificate/NBauruUK_gClK5YwrU3o" TargetMode="External"/><Relationship Id="rId384" Type="http://schemas.openxmlformats.org/officeDocument/2006/relationships/hyperlink" Target="https://talan.bank.gov.ua/get-user-certificate/NBaurrTL_5t6EpfQQpAH" TargetMode="External"/><Relationship Id="rId591" Type="http://schemas.openxmlformats.org/officeDocument/2006/relationships/hyperlink" Target="https://talan.bank.gov.ua/get-user-certificate/NBaurv1ls_UuXAd3gNYG" TargetMode="External"/><Relationship Id="rId605" Type="http://schemas.openxmlformats.org/officeDocument/2006/relationships/hyperlink" Target="https://talan.bank.gov.ua/get-user-certificate/NBaurCKRUSCRNbVyzSfq" TargetMode="External"/><Relationship Id="rId202" Type="http://schemas.openxmlformats.org/officeDocument/2006/relationships/hyperlink" Target="https://talan.bank.gov.ua/get-user-certificate/NBaurLrjYs0hzqdGvFxr" TargetMode="External"/><Relationship Id="rId244" Type="http://schemas.openxmlformats.org/officeDocument/2006/relationships/hyperlink" Target="https://talan.bank.gov.ua/get-user-certificate/NBaurGyxoG7xHS1Pxmll" TargetMode="External"/><Relationship Id="rId647" Type="http://schemas.openxmlformats.org/officeDocument/2006/relationships/hyperlink" Target="https://talan.bank.gov.ua/get-user-certificate/NBaurdvAki9D9Wf-w79k" TargetMode="External"/><Relationship Id="rId689" Type="http://schemas.openxmlformats.org/officeDocument/2006/relationships/hyperlink" Target="https://talan.bank.gov.ua/get-user-certificate/NBaurKhNezivsuoJYADI" TargetMode="External"/><Relationship Id="rId39" Type="http://schemas.openxmlformats.org/officeDocument/2006/relationships/hyperlink" Target="https://talan.bank.gov.ua/get-user-certificate/NBaurc5c8uj0n_iHrJfm" TargetMode="External"/><Relationship Id="rId286" Type="http://schemas.openxmlformats.org/officeDocument/2006/relationships/hyperlink" Target="https://talan.bank.gov.ua/get-user-certificate/NBaurghhY6ExVXlAKVAg" TargetMode="External"/><Relationship Id="rId451" Type="http://schemas.openxmlformats.org/officeDocument/2006/relationships/hyperlink" Target="https://talan.bank.gov.ua/get-user-certificate/NBaur5qDssV-s9TFi88n" TargetMode="External"/><Relationship Id="rId493" Type="http://schemas.openxmlformats.org/officeDocument/2006/relationships/hyperlink" Target="https://talan.bank.gov.ua/get-user-certificate/NBaursnIvc4EqEmu2n2l" TargetMode="External"/><Relationship Id="rId507" Type="http://schemas.openxmlformats.org/officeDocument/2006/relationships/hyperlink" Target="https://talan.bank.gov.ua/get-user-certificate/NBaur8nVi9tcOY6l3pTH" TargetMode="External"/><Relationship Id="rId549" Type="http://schemas.openxmlformats.org/officeDocument/2006/relationships/hyperlink" Target="https://talan.bank.gov.ua/get-user-certificate/NBaurmxPoyyLLNv36eIQ" TargetMode="External"/><Relationship Id="rId714" Type="http://schemas.openxmlformats.org/officeDocument/2006/relationships/hyperlink" Target="https://talan.bank.gov.ua/get-user-certificate/NBaur7ncUIGtA_r11zd_" TargetMode="External"/><Relationship Id="rId50" Type="http://schemas.openxmlformats.org/officeDocument/2006/relationships/hyperlink" Target="https://talan.bank.gov.ua/get-user-certificate/NBaur3JR6EEj_hev7ade" TargetMode="External"/><Relationship Id="rId104" Type="http://schemas.openxmlformats.org/officeDocument/2006/relationships/hyperlink" Target="https://talan.bank.gov.ua/get-user-certificate/NBaurLQCCDQXeBRLirey" TargetMode="External"/><Relationship Id="rId146" Type="http://schemas.openxmlformats.org/officeDocument/2006/relationships/hyperlink" Target="https://talan.bank.gov.ua/get-user-certificate/NBaurGdQRz8-PdD2W-_t" TargetMode="External"/><Relationship Id="rId188" Type="http://schemas.openxmlformats.org/officeDocument/2006/relationships/hyperlink" Target="https://talan.bank.gov.ua/get-user-certificate/NBaurXwktylvII-hYxDp" TargetMode="External"/><Relationship Id="rId311" Type="http://schemas.openxmlformats.org/officeDocument/2006/relationships/hyperlink" Target="https://talan.bank.gov.ua/get-user-certificate/NBaurdZ58AY2Kqy04HFZ" TargetMode="External"/><Relationship Id="rId353" Type="http://schemas.openxmlformats.org/officeDocument/2006/relationships/hyperlink" Target="https://talan.bank.gov.ua/get-user-certificate/NBaurojMT7iUa6_ntuY9" TargetMode="External"/><Relationship Id="rId395" Type="http://schemas.openxmlformats.org/officeDocument/2006/relationships/hyperlink" Target="https://talan.bank.gov.ua/get-user-certificate/NBaurRyGRhoveAKPTEQw" TargetMode="External"/><Relationship Id="rId409" Type="http://schemas.openxmlformats.org/officeDocument/2006/relationships/hyperlink" Target="https://talan.bank.gov.ua/get-user-certificate/NBaurHar2y63VKWIhYb4" TargetMode="External"/><Relationship Id="rId560" Type="http://schemas.openxmlformats.org/officeDocument/2006/relationships/hyperlink" Target="https://talan.bank.gov.ua/get-user-certificate/NBaurQUSMDHNqCOuwAZE" TargetMode="External"/><Relationship Id="rId92" Type="http://schemas.openxmlformats.org/officeDocument/2006/relationships/hyperlink" Target="https://talan.bank.gov.ua/get-user-certificate/NBaurNrHkejfd5yTV3rj" TargetMode="External"/><Relationship Id="rId213" Type="http://schemas.openxmlformats.org/officeDocument/2006/relationships/hyperlink" Target="https://talan.bank.gov.ua/get-user-certificate/NBaurvxOPCB0Z2Vj3G8L" TargetMode="External"/><Relationship Id="rId420" Type="http://schemas.openxmlformats.org/officeDocument/2006/relationships/hyperlink" Target="https://talan.bank.gov.ua/get-user-certificate/NBaurxxk8eTJUf2Ut3jz" TargetMode="External"/><Relationship Id="rId616" Type="http://schemas.openxmlformats.org/officeDocument/2006/relationships/hyperlink" Target="https://talan.bank.gov.ua/get-user-certificate/NBauraw1xRtuamrdv-SR" TargetMode="External"/><Relationship Id="rId658" Type="http://schemas.openxmlformats.org/officeDocument/2006/relationships/hyperlink" Target="https://talan.bank.gov.ua/get-user-certificate/NBaurP5PVJ34nZJGQTz3" TargetMode="External"/><Relationship Id="rId255" Type="http://schemas.openxmlformats.org/officeDocument/2006/relationships/hyperlink" Target="https://talan.bank.gov.ua/get-user-certificate/NBaur320L23brp_6Iff5" TargetMode="External"/><Relationship Id="rId297" Type="http://schemas.openxmlformats.org/officeDocument/2006/relationships/hyperlink" Target="https://talan.bank.gov.ua/get-user-certificate/NBauruZGFC4EnS3hOaZt" TargetMode="External"/><Relationship Id="rId462" Type="http://schemas.openxmlformats.org/officeDocument/2006/relationships/hyperlink" Target="https://talan.bank.gov.ua/get-user-certificate/NBaurJeEeeQIlJts-Bgt" TargetMode="External"/><Relationship Id="rId518" Type="http://schemas.openxmlformats.org/officeDocument/2006/relationships/hyperlink" Target="https://talan.bank.gov.ua/get-user-certificate/NBaurfx-_MpxLepma0QW" TargetMode="External"/><Relationship Id="rId725" Type="http://schemas.openxmlformats.org/officeDocument/2006/relationships/hyperlink" Target="https://talan.bank.gov.ua/get-user-certificate/kukmweWYnTXvVq77z6UW" TargetMode="External"/><Relationship Id="rId115" Type="http://schemas.openxmlformats.org/officeDocument/2006/relationships/hyperlink" Target="https://talan.bank.gov.ua/get-user-certificate/NBaurGcNsomKbfWazYO4" TargetMode="External"/><Relationship Id="rId157" Type="http://schemas.openxmlformats.org/officeDocument/2006/relationships/hyperlink" Target="https://talan.bank.gov.ua/get-user-certificate/NBauryFFDXGWQluBqkgg" TargetMode="External"/><Relationship Id="rId322" Type="http://schemas.openxmlformats.org/officeDocument/2006/relationships/hyperlink" Target="https://talan.bank.gov.ua/get-user-certificate/NBaurahYlOVSUAC_85nz" TargetMode="External"/><Relationship Id="rId364" Type="http://schemas.openxmlformats.org/officeDocument/2006/relationships/hyperlink" Target="https://talan.bank.gov.ua/get-user-certificate/NBaur1_8K5o4cCI_DR1M" TargetMode="External"/><Relationship Id="rId61" Type="http://schemas.openxmlformats.org/officeDocument/2006/relationships/hyperlink" Target="https://talan.bank.gov.ua/get-user-certificate/NBaurvqQDKC1OVaUI8qm" TargetMode="External"/><Relationship Id="rId199" Type="http://schemas.openxmlformats.org/officeDocument/2006/relationships/hyperlink" Target="https://talan.bank.gov.ua/get-user-certificate/NBaurNDfMmoDg5JO7GtG" TargetMode="External"/><Relationship Id="rId571" Type="http://schemas.openxmlformats.org/officeDocument/2006/relationships/hyperlink" Target="https://talan.bank.gov.ua/get-user-certificate/NBaurHfnYk-xG7mh3Laf" TargetMode="External"/><Relationship Id="rId627" Type="http://schemas.openxmlformats.org/officeDocument/2006/relationships/hyperlink" Target="https://talan.bank.gov.ua/get-user-certificate/NBaur18fcO2D-el7gsbu" TargetMode="External"/><Relationship Id="rId669" Type="http://schemas.openxmlformats.org/officeDocument/2006/relationships/hyperlink" Target="https://talan.bank.gov.ua/get-user-certificate/NBaurvihcxw-jkvLdEYR" TargetMode="External"/><Relationship Id="rId19" Type="http://schemas.openxmlformats.org/officeDocument/2006/relationships/hyperlink" Target="https://talan.bank.gov.ua/get-user-certificate/NBaurLhGexOIx9IjJxdu" TargetMode="External"/><Relationship Id="rId224" Type="http://schemas.openxmlformats.org/officeDocument/2006/relationships/hyperlink" Target="https://talan.bank.gov.ua/get-user-certificate/NBaurTkBcKipQLgejZGE" TargetMode="External"/><Relationship Id="rId266" Type="http://schemas.openxmlformats.org/officeDocument/2006/relationships/hyperlink" Target="https://talan.bank.gov.ua/get-user-certificate/NBaurbKBkr5mj9EKM5fJ" TargetMode="External"/><Relationship Id="rId431" Type="http://schemas.openxmlformats.org/officeDocument/2006/relationships/hyperlink" Target="https://talan.bank.gov.ua/get-user-certificate/NBauresGe-S7UyQHQnsv" TargetMode="External"/><Relationship Id="rId473" Type="http://schemas.openxmlformats.org/officeDocument/2006/relationships/hyperlink" Target="https://talan.bank.gov.ua/get-user-certificate/NBaurSCQTlZ-DKXjrJA3" TargetMode="External"/><Relationship Id="rId529" Type="http://schemas.openxmlformats.org/officeDocument/2006/relationships/hyperlink" Target="https://talan.bank.gov.ua/get-user-certificate/NBaurkbMwH5h1mdw9p-O" TargetMode="External"/><Relationship Id="rId680" Type="http://schemas.openxmlformats.org/officeDocument/2006/relationships/hyperlink" Target="https://talan.bank.gov.ua/get-user-certificate/NBaureuIPf64hcMpBMmj" TargetMode="External"/><Relationship Id="rId30" Type="http://schemas.openxmlformats.org/officeDocument/2006/relationships/hyperlink" Target="https://talan.bank.gov.ua/get-user-certificate/NBaurQG5qqGT5pkXoutL" TargetMode="External"/><Relationship Id="rId126" Type="http://schemas.openxmlformats.org/officeDocument/2006/relationships/hyperlink" Target="https://talan.bank.gov.ua/get-user-certificate/NBaurlI6WbRNaFtrHw1k" TargetMode="External"/><Relationship Id="rId168" Type="http://schemas.openxmlformats.org/officeDocument/2006/relationships/hyperlink" Target="https://talan.bank.gov.ua/get-user-certificate/NBaur1G9XusV1RzP7Sxf" TargetMode="External"/><Relationship Id="rId333" Type="http://schemas.openxmlformats.org/officeDocument/2006/relationships/hyperlink" Target="https://talan.bank.gov.ua/get-user-certificate/NBaurWWFc5ZaplnaZ4Cb" TargetMode="External"/><Relationship Id="rId540" Type="http://schemas.openxmlformats.org/officeDocument/2006/relationships/hyperlink" Target="https://talan.bank.gov.ua/get-user-certificate/NBaurHKMJPuG112ZMWiP" TargetMode="External"/><Relationship Id="rId72" Type="http://schemas.openxmlformats.org/officeDocument/2006/relationships/hyperlink" Target="https://talan.bank.gov.ua/get-user-certificate/NBaurKlcrBoi_9yI6PGM" TargetMode="External"/><Relationship Id="rId375" Type="http://schemas.openxmlformats.org/officeDocument/2006/relationships/hyperlink" Target="https://talan.bank.gov.ua/get-user-certificate/NBauraNKz-1Os0IXAdCb" TargetMode="External"/><Relationship Id="rId582" Type="http://schemas.openxmlformats.org/officeDocument/2006/relationships/hyperlink" Target="https://talan.bank.gov.ua/get-user-certificate/NBaur_M7DHEiZd4Am_Ao" TargetMode="External"/><Relationship Id="rId638" Type="http://schemas.openxmlformats.org/officeDocument/2006/relationships/hyperlink" Target="https://talan.bank.gov.ua/get-user-certificate/NBaurvSk8p0KWg5-8XAG" TargetMode="External"/><Relationship Id="rId3" Type="http://schemas.openxmlformats.org/officeDocument/2006/relationships/hyperlink" Target="https://talan.bank.gov.ua/get-user-certificate/NBaurI2BBTnine4SMClz" TargetMode="External"/><Relationship Id="rId235" Type="http://schemas.openxmlformats.org/officeDocument/2006/relationships/hyperlink" Target="https://talan.bank.gov.ua/get-user-certificate/NBaursGGsVgvMT-OFoOr" TargetMode="External"/><Relationship Id="rId277" Type="http://schemas.openxmlformats.org/officeDocument/2006/relationships/hyperlink" Target="https://talan.bank.gov.ua/get-user-certificate/NBaur057IGm8rdXQ_rWm" TargetMode="External"/><Relationship Id="rId400" Type="http://schemas.openxmlformats.org/officeDocument/2006/relationships/hyperlink" Target="https://talan.bank.gov.ua/get-user-certificate/NBaur3RaRcvTHncwx3PG" TargetMode="External"/><Relationship Id="rId442" Type="http://schemas.openxmlformats.org/officeDocument/2006/relationships/hyperlink" Target="https://talan.bank.gov.ua/get-user-certificate/NBaurnsmC9ub0DqE-ETk" TargetMode="External"/><Relationship Id="rId484" Type="http://schemas.openxmlformats.org/officeDocument/2006/relationships/hyperlink" Target="https://talan.bank.gov.ua/get-user-certificate/NBaurRQJx2XWFTLQi4AL" TargetMode="External"/><Relationship Id="rId705" Type="http://schemas.openxmlformats.org/officeDocument/2006/relationships/hyperlink" Target="https://talan.bank.gov.ua/get-user-certificate/NBaurKUiFrZOIRiCwUKT" TargetMode="External"/><Relationship Id="rId137" Type="http://schemas.openxmlformats.org/officeDocument/2006/relationships/hyperlink" Target="https://talan.bank.gov.ua/get-user-certificate/NBaurEhWOVDbrL2b9bM-" TargetMode="External"/><Relationship Id="rId302" Type="http://schemas.openxmlformats.org/officeDocument/2006/relationships/hyperlink" Target="https://talan.bank.gov.ua/get-user-certificate/NBaurwjimj1Dh2O0IDeh" TargetMode="External"/><Relationship Id="rId344" Type="http://schemas.openxmlformats.org/officeDocument/2006/relationships/hyperlink" Target="https://talan.bank.gov.ua/get-user-certificate/NBaurMuxD5RWENf-X0DB" TargetMode="External"/><Relationship Id="rId691" Type="http://schemas.openxmlformats.org/officeDocument/2006/relationships/hyperlink" Target="https://talan.bank.gov.ua/get-user-certificate/NBaurNNKnvDed2yCEcDd" TargetMode="External"/><Relationship Id="rId41" Type="http://schemas.openxmlformats.org/officeDocument/2006/relationships/hyperlink" Target="https://talan.bank.gov.ua/get-user-certificate/NBaurS6qLXyiwkpvTvNa" TargetMode="External"/><Relationship Id="rId83" Type="http://schemas.openxmlformats.org/officeDocument/2006/relationships/hyperlink" Target="https://talan.bank.gov.ua/get-user-certificate/NBauraWgypF8cs0mImXX" TargetMode="External"/><Relationship Id="rId179" Type="http://schemas.openxmlformats.org/officeDocument/2006/relationships/hyperlink" Target="https://talan.bank.gov.ua/get-user-certificate/NBaurpK6mwgppT4vM7kS" TargetMode="External"/><Relationship Id="rId386" Type="http://schemas.openxmlformats.org/officeDocument/2006/relationships/hyperlink" Target="https://talan.bank.gov.ua/get-user-certificate/NBaurNfkoGIvxW4VyDZz" TargetMode="External"/><Relationship Id="rId551" Type="http://schemas.openxmlformats.org/officeDocument/2006/relationships/hyperlink" Target="https://talan.bank.gov.ua/get-user-certificate/NBaurWK_0RwvRbUirHYg" TargetMode="External"/><Relationship Id="rId593" Type="http://schemas.openxmlformats.org/officeDocument/2006/relationships/hyperlink" Target="https://talan.bank.gov.ua/get-user-certificate/NBaurH3vDEL3xDPOsIB4" TargetMode="External"/><Relationship Id="rId607" Type="http://schemas.openxmlformats.org/officeDocument/2006/relationships/hyperlink" Target="https://talan.bank.gov.ua/get-user-certificate/NBaurlj27xDk25AwQWjb" TargetMode="External"/><Relationship Id="rId649" Type="http://schemas.openxmlformats.org/officeDocument/2006/relationships/hyperlink" Target="https://talan.bank.gov.ua/get-user-certificate/NBaurefxiJka1IChP70J" TargetMode="External"/><Relationship Id="rId190" Type="http://schemas.openxmlformats.org/officeDocument/2006/relationships/hyperlink" Target="https://talan.bank.gov.ua/get-user-certificate/NBaurBK78sYEKPHanGOX" TargetMode="External"/><Relationship Id="rId204" Type="http://schemas.openxmlformats.org/officeDocument/2006/relationships/hyperlink" Target="https://talan.bank.gov.ua/get-user-certificate/NBaurv6rK3caAOm_kVdH" TargetMode="External"/><Relationship Id="rId246" Type="http://schemas.openxmlformats.org/officeDocument/2006/relationships/hyperlink" Target="https://talan.bank.gov.ua/get-user-certificate/NBaurgovGVRN859NUhtc" TargetMode="External"/><Relationship Id="rId288" Type="http://schemas.openxmlformats.org/officeDocument/2006/relationships/hyperlink" Target="https://talan.bank.gov.ua/get-user-certificate/NBaurXv1ORDZ-nTuogDz" TargetMode="External"/><Relationship Id="rId411" Type="http://schemas.openxmlformats.org/officeDocument/2006/relationships/hyperlink" Target="https://talan.bank.gov.ua/get-user-certificate/NBaurYwLO_cRW07ZbBNS" TargetMode="External"/><Relationship Id="rId453" Type="http://schemas.openxmlformats.org/officeDocument/2006/relationships/hyperlink" Target="https://talan.bank.gov.ua/get-user-certificate/NBaurUWGQFmv6N7oMOsO" TargetMode="External"/><Relationship Id="rId509" Type="http://schemas.openxmlformats.org/officeDocument/2006/relationships/hyperlink" Target="https://talan.bank.gov.ua/get-user-certificate/NBaurYcsRrvdSoO2o4mm" TargetMode="External"/><Relationship Id="rId660" Type="http://schemas.openxmlformats.org/officeDocument/2006/relationships/hyperlink" Target="https://talan.bank.gov.ua/get-user-certificate/NBaurO-AsgW0ntELUWWR" TargetMode="External"/><Relationship Id="rId106" Type="http://schemas.openxmlformats.org/officeDocument/2006/relationships/hyperlink" Target="https://talan.bank.gov.ua/get-user-certificate/NBaurFz1dxeVy9XuDw7K" TargetMode="External"/><Relationship Id="rId313" Type="http://schemas.openxmlformats.org/officeDocument/2006/relationships/hyperlink" Target="https://talan.bank.gov.ua/get-user-certificate/NBaurY8TEomwnSeLlPxg" TargetMode="External"/><Relationship Id="rId495" Type="http://schemas.openxmlformats.org/officeDocument/2006/relationships/hyperlink" Target="https://talan.bank.gov.ua/get-user-certificate/NBaur8bg1dOGwJBeRuyi" TargetMode="External"/><Relationship Id="rId716" Type="http://schemas.openxmlformats.org/officeDocument/2006/relationships/hyperlink" Target="https://talan.bank.gov.ua/get-user-certificate/NBaurTTtRGfgWX6b7_ej" TargetMode="External"/><Relationship Id="rId10" Type="http://schemas.openxmlformats.org/officeDocument/2006/relationships/hyperlink" Target="https://talan.bank.gov.ua/get-user-certificate/NBaurY7c8HykgFUkRCoG" TargetMode="External"/><Relationship Id="rId52" Type="http://schemas.openxmlformats.org/officeDocument/2006/relationships/hyperlink" Target="https://talan.bank.gov.ua/get-user-certificate/NBaurn7XB3aT45i-EKiG" TargetMode="External"/><Relationship Id="rId94" Type="http://schemas.openxmlformats.org/officeDocument/2006/relationships/hyperlink" Target="https://talan.bank.gov.ua/get-user-certificate/NBaurN8t_1DMd-pDRMuh" TargetMode="External"/><Relationship Id="rId148" Type="http://schemas.openxmlformats.org/officeDocument/2006/relationships/hyperlink" Target="https://talan.bank.gov.ua/get-user-certificate/NBaurBfpjhti_t9Nc5ht" TargetMode="External"/><Relationship Id="rId355" Type="http://schemas.openxmlformats.org/officeDocument/2006/relationships/hyperlink" Target="https://talan.bank.gov.ua/get-user-certificate/NBaurTPNO_J5MgcESykX" TargetMode="External"/><Relationship Id="rId397" Type="http://schemas.openxmlformats.org/officeDocument/2006/relationships/hyperlink" Target="https://talan.bank.gov.ua/get-user-certificate/NBaur1w3m-KgqeNKwXTu" TargetMode="External"/><Relationship Id="rId520" Type="http://schemas.openxmlformats.org/officeDocument/2006/relationships/hyperlink" Target="https://talan.bank.gov.ua/get-user-certificate/NBaurf3kw9vsssA55tqM" TargetMode="External"/><Relationship Id="rId562" Type="http://schemas.openxmlformats.org/officeDocument/2006/relationships/hyperlink" Target="https://talan.bank.gov.ua/get-user-certificate/NBaurtwKet2QVmXuO4Oq" TargetMode="External"/><Relationship Id="rId618" Type="http://schemas.openxmlformats.org/officeDocument/2006/relationships/hyperlink" Target="https://talan.bank.gov.ua/get-user-certificate/NBaury-1BNodRozL-6dW" TargetMode="External"/><Relationship Id="rId215" Type="http://schemas.openxmlformats.org/officeDocument/2006/relationships/hyperlink" Target="https://talan.bank.gov.ua/get-user-certificate/NBaur_G1uwJw4CZfTc_C" TargetMode="External"/><Relationship Id="rId257" Type="http://schemas.openxmlformats.org/officeDocument/2006/relationships/hyperlink" Target="https://talan.bank.gov.ua/get-user-certificate/NBaur5rmi89Aqa2nHxYB" TargetMode="External"/><Relationship Id="rId422" Type="http://schemas.openxmlformats.org/officeDocument/2006/relationships/hyperlink" Target="https://talan.bank.gov.ua/get-user-certificate/NBaur6j9WvyboejRGwfx" TargetMode="External"/><Relationship Id="rId464" Type="http://schemas.openxmlformats.org/officeDocument/2006/relationships/hyperlink" Target="https://talan.bank.gov.ua/get-user-certificate/NBaurP5rkqyMsegCOlI7" TargetMode="External"/><Relationship Id="rId299" Type="http://schemas.openxmlformats.org/officeDocument/2006/relationships/hyperlink" Target="https://talan.bank.gov.ua/get-user-certificate/NBaurCd2EJgbD9jBi-dl" TargetMode="External"/><Relationship Id="rId727" Type="http://schemas.openxmlformats.org/officeDocument/2006/relationships/hyperlink" Target="https://talan.bank.gov.ua/get-user-certificate/kukmw6FLN8-U1vWpqSFw" TargetMode="External"/><Relationship Id="rId63" Type="http://schemas.openxmlformats.org/officeDocument/2006/relationships/hyperlink" Target="https://talan.bank.gov.ua/get-user-certificate/NBaur4VE2sOC0tZi6sUB" TargetMode="External"/><Relationship Id="rId159" Type="http://schemas.openxmlformats.org/officeDocument/2006/relationships/hyperlink" Target="https://talan.bank.gov.ua/get-user-certificate/NBaurDd23MmJSWEIXAh-" TargetMode="External"/><Relationship Id="rId366" Type="http://schemas.openxmlformats.org/officeDocument/2006/relationships/hyperlink" Target="https://talan.bank.gov.ua/get-user-certificate/NBaurjVCxr2HyVL7gqHw" TargetMode="External"/><Relationship Id="rId573" Type="http://schemas.openxmlformats.org/officeDocument/2006/relationships/hyperlink" Target="https://talan.bank.gov.ua/get-user-certificate/NBaurI7WHcBN4Lj-yxBc" TargetMode="External"/><Relationship Id="rId226" Type="http://schemas.openxmlformats.org/officeDocument/2006/relationships/hyperlink" Target="https://talan.bank.gov.ua/get-user-certificate/NBaurz8MIjm_0USUDIQE" TargetMode="External"/><Relationship Id="rId433" Type="http://schemas.openxmlformats.org/officeDocument/2006/relationships/hyperlink" Target="https://talan.bank.gov.ua/get-user-certificate/NBaurVCCAWpTLkCsDMLn" TargetMode="External"/><Relationship Id="rId640" Type="http://schemas.openxmlformats.org/officeDocument/2006/relationships/hyperlink" Target="https://talan.bank.gov.ua/get-user-certificate/NBaurzGaeR1F02RPv4u6" TargetMode="External"/><Relationship Id="rId74" Type="http://schemas.openxmlformats.org/officeDocument/2006/relationships/hyperlink" Target="https://talan.bank.gov.ua/get-user-certificate/NBaur4ZBF7JoMWKhk4di" TargetMode="External"/><Relationship Id="rId377" Type="http://schemas.openxmlformats.org/officeDocument/2006/relationships/hyperlink" Target="https://talan.bank.gov.ua/get-user-certificate/NBaursNAZTpOvjotp-un" TargetMode="External"/><Relationship Id="rId500" Type="http://schemas.openxmlformats.org/officeDocument/2006/relationships/hyperlink" Target="https://talan.bank.gov.ua/get-user-certificate/NBaurqsdFb7wdGNYb-kE" TargetMode="External"/><Relationship Id="rId584" Type="http://schemas.openxmlformats.org/officeDocument/2006/relationships/hyperlink" Target="https://talan.bank.gov.ua/get-user-certificate/NBaurjuO4EV0V9MdFMrj" TargetMode="External"/><Relationship Id="rId5" Type="http://schemas.openxmlformats.org/officeDocument/2006/relationships/hyperlink" Target="https://talan.bank.gov.ua/get-user-certificate/NBaurc9ChHwDz3lvXxR7" TargetMode="External"/><Relationship Id="rId237" Type="http://schemas.openxmlformats.org/officeDocument/2006/relationships/hyperlink" Target="https://talan.bank.gov.ua/get-user-certificate/NBaur-zJda9uE6iKBKJq" TargetMode="External"/><Relationship Id="rId444" Type="http://schemas.openxmlformats.org/officeDocument/2006/relationships/hyperlink" Target="https://talan.bank.gov.ua/get-user-certificate/NBaur9IQ46IVIrkOCN-8" TargetMode="External"/><Relationship Id="rId651" Type="http://schemas.openxmlformats.org/officeDocument/2006/relationships/hyperlink" Target="https://talan.bank.gov.ua/get-user-certificate/NBaurf5rP88YaCC0Abh1" TargetMode="External"/><Relationship Id="rId290" Type="http://schemas.openxmlformats.org/officeDocument/2006/relationships/hyperlink" Target="https://talan.bank.gov.ua/get-user-certificate/NBauryPtPfwiziqhIWm_" TargetMode="External"/><Relationship Id="rId304" Type="http://schemas.openxmlformats.org/officeDocument/2006/relationships/hyperlink" Target="https://talan.bank.gov.ua/get-user-certificate/NBaurSB4GpMyMgzY3pvU" TargetMode="External"/><Relationship Id="rId388" Type="http://schemas.openxmlformats.org/officeDocument/2006/relationships/hyperlink" Target="https://talan.bank.gov.ua/get-user-certificate/NBaur4njdl-JeM5JzqBd" TargetMode="External"/><Relationship Id="rId511" Type="http://schemas.openxmlformats.org/officeDocument/2006/relationships/hyperlink" Target="https://talan.bank.gov.ua/get-user-certificate/NBaurVzl4e5iCAiMvqMB" TargetMode="External"/><Relationship Id="rId609" Type="http://schemas.openxmlformats.org/officeDocument/2006/relationships/hyperlink" Target="https://talan.bank.gov.ua/get-user-certificate/NBaurVrXD7gpMQkMvtAz" TargetMode="External"/><Relationship Id="rId85" Type="http://schemas.openxmlformats.org/officeDocument/2006/relationships/hyperlink" Target="https://talan.bank.gov.ua/get-user-certificate/NBaurO6_lDTZ3VmZSN6A" TargetMode="External"/><Relationship Id="rId150" Type="http://schemas.openxmlformats.org/officeDocument/2006/relationships/hyperlink" Target="https://talan.bank.gov.ua/get-user-certificate/NBaurFbapXnNTEDlU_76" TargetMode="External"/><Relationship Id="rId595" Type="http://schemas.openxmlformats.org/officeDocument/2006/relationships/hyperlink" Target="https://talan.bank.gov.ua/get-user-certificate/NBaurdD4LQ0KNYSsUYg3" TargetMode="External"/><Relationship Id="rId248" Type="http://schemas.openxmlformats.org/officeDocument/2006/relationships/hyperlink" Target="https://talan.bank.gov.ua/get-user-certificate/NBaur2euJCFi8ncL2rFC" TargetMode="External"/><Relationship Id="rId455" Type="http://schemas.openxmlformats.org/officeDocument/2006/relationships/hyperlink" Target="https://talan.bank.gov.ua/get-user-certificate/NBaurkhK4X4vEQI0-f7s" TargetMode="External"/><Relationship Id="rId662" Type="http://schemas.openxmlformats.org/officeDocument/2006/relationships/hyperlink" Target="https://talan.bank.gov.ua/get-user-certificate/NBaurxUueP29CWMftDkt" TargetMode="External"/><Relationship Id="rId12" Type="http://schemas.openxmlformats.org/officeDocument/2006/relationships/hyperlink" Target="https://talan.bank.gov.ua/get-user-certificate/NBaur_SwogZr-xnqn2j7" TargetMode="External"/><Relationship Id="rId108" Type="http://schemas.openxmlformats.org/officeDocument/2006/relationships/hyperlink" Target="https://talan.bank.gov.ua/get-user-certificate/NBaurZWPF83qIjY37FUc" TargetMode="External"/><Relationship Id="rId315" Type="http://schemas.openxmlformats.org/officeDocument/2006/relationships/hyperlink" Target="https://talan.bank.gov.ua/get-user-certificate/NBaur0CZBVoCh2N-dyA1" TargetMode="External"/><Relationship Id="rId522" Type="http://schemas.openxmlformats.org/officeDocument/2006/relationships/hyperlink" Target="https://talan.bank.gov.ua/get-user-certificate/NBaurYn4b_FMPD6NUK3q" TargetMode="External"/><Relationship Id="rId96" Type="http://schemas.openxmlformats.org/officeDocument/2006/relationships/hyperlink" Target="https://talan.bank.gov.ua/get-user-certificate/NBaurc4xz9-mv6E1CK-z" TargetMode="External"/><Relationship Id="rId161" Type="http://schemas.openxmlformats.org/officeDocument/2006/relationships/hyperlink" Target="https://talan.bank.gov.ua/get-user-certificate/NBauruMp8DaREz5fjye8" TargetMode="External"/><Relationship Id="rId399" Type="http://schemas.openxmlformats.org/officeDocument/2006/relationships/hyperlink" Target="https://talan.bank.gov.ua/get-user-certificate/NBaurLk7_8fcMAY2vIFE" TargetMode="External"/><Relationship Id="rId259" Type="http://schemas.openxmlformats.org/officeDocument/2006/relationships/hyperlink" Target="https://talan.bank.gov.ua/get-user-certificate/NBaurchLIDpLdVwVwalL" TargetMode="External"/><Relationship Id="rId466" Type="http://schemas.openxmlformats.org/officeDocument/2006/relationships/hyperlink" Target="https://talan.bank.gov.ua/get-user-certificate/NBaur15_RmWQipfIyUbm" TargetMode="External"/><Relationship Id="rId673" Type="http://schemas.openxmlformats.org/officeDocument/2006/relationships/hyperlink" Target="https://talan.bank.gov.ua/get-user-certificate/NBaur1jHSRSy5eltYzRh" TargetMode="External"/><Relationship Id="rId23" Type="http://schemas.openxmlformats.org/officeDocument/2006/relationships/hyperlink" Target="https://talan.bank.gov.ua/get-user-certificate/NBaurZFoasJzGMl6DlzC" TargetMode="External"/><Relationship Id="rId119" Type="http://schemas.openxmlformats.org/officeDocument/2006/relationships/hyperlink" Target="https://talan.bank.gov.ua/get-user-certificate/NBauro91HIAqwKa1cNdc" TargetMode="External"/><Relationship Id="rId326" Type="http://schemas.openxmlformats.org/officeDocument/2006/relationships/hyperlink" Target="https://talan.bank.gov.ua/get-user-certificate/NBaurMC-zXzgUAU7lwMI" TargetMode="External"/><Relationship Id="rId533" Type="http://schemas.openxmlformats.org/officeDocument/2006/relationships/hyperlink" Target="https://talan.bank.gov.ua/get-user-certificate/NBaurQaXwJ8vtWvKZEa1" TargetMode="External"/><Relationship Id="rId172" Type="http://schemas.openxmlformats.org/officeDocument/2006/relationships/hyperlink" Target="https://talan.bank.gov.ua/get-user-certificate/NBaurOfhGheYVQoV6E1d" TargetMode="External"/><Relationship Id="rId477" Type="http://schemas.openxmlformats.org/officeDocument/2006/relationships/hyperlink" Target="https://talan.bank.gov.ua/get-user-certificate/NBaurgfSy9fPhGeW4NIF" TargetMode="External"/><Relationship Id="rId600" Type="http://schemas.openxmlformats.org/officeDocument/2006/relationships/hyperlink" Target="https://talan.bank.gov.ua/get-user-certificate/NBaurJ5VLGKivxyr0Q7h" TargetMode="External"/><Relationship Id="rId684" Type="http://schemas.openxmlformats.org/officeDocument/2006/relationships/hyperlink" Target="https://talan.bank.gov.ua/get-user-certificate/NBaurEj-75cPeMFcE8MY" TargetMode="External"/><Relationship Id="rId337" Type="http://schemas.openxmlformats.org/officeDocument/2006/relationships/hyperlink" Target="https://talan.bank.gov.ua/get-user-certificate/NBaurEr7dxv0cn50Gvhu" TargetMode="External"/><Relationship Id="rId34" Type="http://schemas.openxmlformats.org/officeDocument/2006/relationships/hyperlink" Target="https://talan.bank.gov.ua/get-user-certificate/NBauruyBw-nYodQSzZYM" TargetMode="External"/><Relationship Id="rId544" Type="http://schemas.openxmlformats.org/officeDocument/2006/relationships/hyperlink" Target="https://talan.bank.gov.ua/get-user-certificate/NBaurcB-SULFe84C7jl8" TargetMode="External"/><Relationship Id="rId183" Type="http://schemas.openxmlformats.org/officeDocument/2006/relationships/hyperlink" Target="https://talan.bank.gov.ua/get-user-certificate/NBaurlp-RVB9-44gMSos" TargetMode="External"/><Relationship Id="rId390" Type="http://schemas.openxmlformats.org/officeDocument/2006/relationships/hyperlink" Target="https://talan.bank.gov.ua/get-user-certificate/NBaura1JtsrqP9Q-hw7t" TargetMode="External"/><Relationship Id="rId404" Type="http://schemas.openxmlformats.org/officeDocument/2006/relationships/hyperlink" Target="https://talan.bank.gov.ua/get-user-certificate/NBaurPQACNiUG0ndVVPC" TargetMode="External"/><Relationship Id="rId611" Type="http://schemas.openxmlformats.org/officeDocument/2006/relationships/hyperlink" Target="https://talan.bank.gov.ua/get-user-certificate/NBaur0BSoWvK5HV3-mft" TargetMode="External"/><Relationship Id="rId250" Type="http://schemas.openxmlformats.org/officeDocument/2006/relationships/hyperlink" Target="https://talan.bank.gov.ua/get-user-certificate/NBaurb5Ks5LkDxV3r22_" TargetMode="External"/><Relationship Id="rId488" Type="http://schemas.openxmlformats.org/officeDocument/2006/relationships/hyperlink" Target="https://talan.bank.gov.ua/get-user-certificate/NBaur7enesCP1rhwKbEX" TargetMode="External"/><Relationship Id="rId695" Type="http://schemas.openxmlformats.org/officeDocument/2006/relationships/hyperlink" Target="https://talan.bank.gov.ua/get-user-certificate/NBaurkKSQsU2KPZdzzIM" TargetMode="External"/><Relationship Id="rId709" Type="http://schemas.openxmlformats.org/officeDocument/2006/relationships/hyperlink" Target="https://talan.bank.gov.ua/get-user-certificate/NBaur8je2sHlhv2kS2qp" TargetMode="External"/><Relationship Id="rId45" Type="http://schemas.openxmlformats.org/officeDocument/2006/relationships/hyperlink" Target="https://talan.bank.gov.ua/get-user-certificate/NBaurreoqvi1w9fkrEps" TargetMode="External"/><Relationship Id="rId110" Type="http://schemas.openxmlformats.org/officeDocument/2006/relationships/hyperlink" Target="https://talan.bank.gov.ua/get-user-certificate/NBaurecWoguu4k75kxOL" TargetMode="External"/><Relationship Id="rId348" Type="http://schemas.openxmlformats.org/officeDocument/2006/relationships/hyperlink" Target="https://talan.bank.gov.ua/get-user-certificate/NBaur8hAhL_m7V87wzNK" TargetMode="External"/><Relationship Id="rId555" Type="http://schemas.openxmlformats.org/officeDocument/2006/relationships/hyperlink" Target="https://talan.bank.gov.ua/get-user-certificate/NBaurpe7ba1RVD6DU0dw" TargetMode="External"/><Relationship Id="rId194" Type="http://schemas.openxmlformats.org/officeDocument/2006/relationships/hyperlink" Target="https://talan.bank.gov.ua/get-user-certificate/NBaurrgYeX-KnUAqkbl1" TargetMode="External"/><Relationship Id="rId208" Type="http://schemas.openxmlformats.org/officeDocument/2006/relationships/hyperlink" Target="https://talan.bank.gov.ua/get-user-certificate/NBaurJI--XvIodq6mzqm" TargetMode="External"/><Relationship Id="rId415" Type="http://schemas.openxmlformats.org/officeDocument/2006/relationships/hyperlink" Target="https://talan.bank.gov.ua/get-user-certificate/NBaur-SE7QB7uwBtwHw1" TargetMode="External"/><Relationship Id="rId622" Type="http://schemas.openxmlformats.org/officeDocument/2006/relationships/hyperlink" Target="https://talan.bank.gov.ua/get-user-certificate/NBaurXhDR9Xz3rQqo0x9" TargetMode="External"/><Relationship Id="rId261" Type="http://schemas.openxmlformats.org/officeDocument/2006/relationships/hyperlink" Target="https://talan.bank.gov.ua/get-user-certificate/NBaurD9nGkrO01vyJ1Ss" TargetMode="External"/><Relationship Id="rId499" Type="http://schemas.openxmlformats.org/officeDocument/2006/relationships/hyperlink" Target="https://talan.bank.gov.ua/get-user-certificate/NBaur3I2V8Yc2nEYopo9" TargetMode="External"/><Relationship Id="rId56" Type="http://schemas.openxmlformats.org/officeDocument/2006/relationships/hyperlink" Target="https://talan.bank.gov.ua/get-user-certificate/NBaurG2_paE7aqYwypca" TargetMode="External"/><Relationship Id="rId359" Type="http://schemas.openxmlformats.org/officeDocument/2006/relationships/hyperlink" Target="https://talan.bank.gov.ua/get-user-certificate/NBaur1UEsET3-jGlzfNn" TargetMode="External"/><Relationship Id="rId566" Type="http://schemas.openxmlformats.org/officeDocument/2006/relationships/hyperlink" Target="https://talan.bank.gov.ua/get-user-certificate/NBaurpaPLpoJhB1kejiV" TargetMode="External"/><Relationship Id="rId121" Type="http://schemas.openxmlformats.org/officeDocument/2006/relationships/hyperlink" Target="https://talan.bank.gov.ua/get-user-certificate/NBaurTeeErDRGNc8SnU1" TargetMode="External"/><Relationship Id="rId219" Type="http://schemas.openxmlformats.org/officeDocument/2006/relationships/hyperlink" Target="https://talan.bank.gov.ua/get-user-certificate/NBauruR4DCFSboa-ioeF" TargetMode="External"/><Relationship Id="rId426" Type="http://schemas.openxmlformats.org/officeDocument/2006/relationships/hyperlink" Target="https://talan.bank.gov.ua/get-user-certificate/NBaurAmwZO6HMiY9kI0a" TargetMode="External"/><Relationship Id="rId633" Type="http://schemas.openxmlformats.org/officeDocument/2006/relationships/hyperlink" Target="https://talan.bank.gov.ua/get-user-certificate/NBaurIq6UGN_yN25-yej" TargetMode="External"/><Relationship Id="rId67" Type="http://schemas.openxmlformats.org/officeDocument/2006/relationships/hyperlink" Target="https://talan.bank.gov.ua/get-user-certificate/NBaurMwlk5oaRKeBzgyw" TargetMode="External"/><Relationship Id="rId272" Type="http://schemas.openxmlformats.org/officeDocument/2006/relationships/hyperlink" Target="https://talan.bank.gov.ua/get-user-certificate/NBaurbVFrlmfxB0I5LW0" TargetMode="External"/><Relationship Id="rId577" Type="http://schemas.openxmlformats.org/officeDocument/2006/relationships/hyperlink" Target="https://talan.bank.gov.ua/get-user-certificate/NBaurVT6-lCJabkuSB46" TargetMode="External"/><Relationship Id="rId700" Type="http://schemas.openxmlformats.org/officeDocument/2006/relationships/hyperlink" Target="https://talan.bank.gov.ua/get-user-certificate/NBaurPAvnctoAf4483-m" TargetMode="External"/><Relationship Id="rId132" Type="http://schemas.openxmlformats.org/officeDocument/2006/relationships/hyperlink" Target="https://talan.bank.gov.ua/get-user-certificate/NBaurA1q-mA2jakE1t5m" TargetMode="External"/><Relationship Id="rId437" Type="http://schemas.openxmlformats.org/officeDocument/2006/relationships/hyperlink" Target="https://talan.bank.gov.ua/get-user-certificate/NBaurQn4YTRZK3Gtq4JQ" TargetMode="External"/><Relationship Id="rId644" Type="http://schemas.openxmlformats.org/officeDocument/2006/relationships/hyperlink" Target="https://talan.bank.gov.ua/get-user-certificate/NBaurDm5W3sy6UAtPw0u" TargetMode="External"/><Relationship Id="rId283" Type="http://schemas.openxmlformats.org/officeDocument/2006/relationships/hyperlink" Target="https://talan.bank.gov.ua/get-user-certificate/NBaurpFmfCiGZVaXsDEG" TargetMode="External"/><Relationship Id="rId490" Type="http://schemas.openxmlformats.org/officeDocument/2006/relationships/hyperlink" Target="https://talan.bank.gov.ua/get-user-certificate/NBaurJUCopuVfmhnzxvN" TargetMode="External"/><Relationship Id="rId504" Type="http://schemas.openxmlformats.org/officeDocument/2006/relationships/hyperlink" Target="https://talan.bank.gov.ua/get-user-certificate/NBaurDWSM2PdNQNJQGXU" TargetMode="External"/><Relationship Id="rId711" Type="http://schemas.openxmlformats.org/officeDocument/2006/relationships/hyperlink" Target="https://talan.bank.gov.ua/get-user-certificate/NBaurEASkB1DZoGByudH" TargetMode="External"/><Relationship Id="rId78" Type="http://schemas.openxmlformats.org/officeDocument/2006/relationships/hyperlink" Target="https://talan.bank.gov.ua/get-user-certificate/NBauriab8xnOv3O0mCNp" TargetMode="External"/><Relationship Id="rId143" Type="http://schemas.openxmlformats.org/officeDocument/2006/relationships/hyperlink" Target="https://talan.bank.gov.ua/get-user-certificate/NBaurxpLOSU5RKelxohj" TargetMode="External"/><Relationship Id="rId350" Type="http://schemas.openxmlformats.org/officeDocument/2006/relationships/hyperlink" Target="https://talan.bank.gov.ua/get-user-certificate/NBaurN5J8viwOYpYp-fK" TargetMode="External"/><Relationship Id="rId588" Type="http://schemas.openxmlformats.org/officeDocument/2006/relationships/hyperlink" Target="https://talan.bank.gov.ua/get-user-certificate/NBaur8PeEm1H5ziRlkiF" TargetMode="External"/><Relationship Id="rId9" Type="http://schemas.openxmlformats.org/officeDocument/2006/relationships/hyperlink" Target="https://talan.bank.gov.ua/get-user-certificate/NBaur9DAnu-FULhXrbrb" TargetMode="External"/><Relationship Id="rId210" Type="http://schemas.openxmlformats.org/officeDocument/2006/relationships/hyperlink" Target="https://talan.bank.gov.ua/get-user-certificate/NBaurCjzRr4JBeYTKiik" TargetMode="External"/><Relationship Id="rId448" Type="http://schemas.openxmlformats.org/officeDocument/2006/relationships/hyperlink" Target="https://talan.bank.gov.ua/get-user-certificate/NBaurnmgqk5ru43UBsb9" TargetMode="External"/><Relationship Id="rId655" Type="http://schemas.openxmlformats.org/officeDocument/2006/relationships/hyperlink" Target="https://talan.bank.gov.ua/get-user-certificate/NBaurJvrOFIyTtR5Igd2" TargetMode="External"/><Relationship Id="rId294" Type="http://schemas.openxmlformats.org/officeDocument/2006/relationships/hyperlink" Target="https://talan.bank.gov.ua/get-user-certificate/NBaurSDZx00g8lbLblyz" TargetMode="External"/><Relationship Id="rId308" Type="http://schemas.openxmlformats.org/officeDocument/2006/relationships/hyperlink" Target="https://talan.bank.gov.ua/get-user-certificate/NBaurNVR28isUcNZaCjx" TargetMode="External"/><Relationship Id="rId515" Type="http://schemas.openxmlformats.org/officeDocument/2006/relationships/hyperlink" Target="https://talan.bank.gov.ua/get-user-certificate/NBaurG_7zBMQyLCtyZD6" TargetMode="External"/><Relationship Id="rId722" Type="http://schemas.openxmlformats.org/officeDocument/2006/relationships/hyperlink" Target="https://talan.bank.gov.ua/get-user-certificate/kukmw-qxTo1xwBpw-Ig4" TargetMode="External"/><Relationship Id="rId89" Type="http://schemas.openxmlformats.org/officeDocument/2006/relationships/hyperlink" Target="https://talan.bank.gov.ua/get-user-certificate/NBaurL8MaR9JqATqd8DJ" TargetMode="External"/><Relationship Id="rId154" Type="http://schemas.openxmlformats.org/officeDocument/2006/relationships/hyperlink" Target="https://talan.bank.gov.ua/get-user-certificate/NBaurBDBB05f7sdNKMBl" TargetMode="External"/><Relationship Id="rId361" Type="http://schemas.openxmlformats.org/officeDocument/2006/relationships/hyperlink" Target="https://talan.bank.gov.ua/get-user-certificate/NBaurbq42iK35ReMit-U" TargetMode="External"/><Relationship Id="rId599" Type="http://schemas.openxmlformats.org/officeDocument/2006/relationships/hyperlink" Target="https://talan.bank.gov.ua/get-user-certificate/NBaurXhiviWhOkBMbEzr" TargetMode="External"/><Relationship Id="rId459" Type="http://schemas.openxmlformats.org/officeDocument/2006/relationships/hyperlink" Target="https://talan.bank.gov.ua/get-user-certificate/NBaurLHXjdzjrssBDurF" TargetMode="External"/><Relationship Id="rId666" Type="http://schemas.openxmlformats.org/officeDocument/2006/relationships/hyperlink" Target="https://talan.bank.gov.ua/get-user-certificate/NBaurTd8e-H2Dek5BwhY" TargetMode="External"/><Relationship Id="rId16" Type="http://schemas.openxmlformats.org/officeDocument/2006/relationships/hyperlink" Target="https://talan.bank.gov.ua/get-user-certificate/NBaur89fWsWByl3VQZqs" TargetMode="External"/><Relationship Id="rId221" Type="http://schemas.openxmlformats.org/officeDocument/2006/relationships/hyperlink" Target="https://talan.bank.gov.ua/get-user-certificate/NBaurLTOHYzMjXWNYD_8" TargetMode="External"/><Relationship Id="rId319" Type="http://schemas.openxmlformats.org/officeDocument/2006/relationships/hyperlink" Target="https://talan.bank.gov.ua/get-user-certificate/NBaurdTbnceIVoZAOBb9" TargetMode="External"/><Relationship Id="rId526" Type="http://schemas.openxmlformats.org/officeDocument/2006/relationships/hyperlink" Target="https://talan.bank.gov.ua/get-user-certificate/NBaurlL6iPTE41KSTCgK" TargetMode="External"/><Relationship Id="rId165" Type="http://schemas.openxmlformats.org/officeDocument/2006/relationships/hyperlink" Target="https://talan.bank.gov.ua/get-user-certificate/NBaurwlrNbD_yiYRFPK6" TargetMode="External"/><Relationship Id="rId372" Type="http://schemas.openxmlformats.org/officeDocument/2006/relationships/hyperlink" Target="https://talan.bank.gov.ua/get-user-certificate/NBauruwTV1RWwgsS4QpW" TargetMode="External"/><Relationship Id="rId677" Type="http://schemas.openxmlformats.org/officeDocument/2006/relationships/hyperlink" Target="https://talan.bank.gov.ua/get-user-certificate/NBaurAjOC3PZc_8AGWh3" TargetMode="External"/><Relationship Id="rId232" Type="http://schemas.openxmlformats.org/officeDocument/2006/relationships/hyperlink" Target="https://talan.bank.gov.ua/get-user-certificate/NBaurZ9NlMA23mC7TXFg" TargetMode="External"/><Relationship Id="rId27" Type="http://schemas.openxmlformats.org/officeDocument/2006/relationships/hyperlink" Target="https://talan.bank.gov.ua/get-user-certificate/NBaurZb8FMg4tM9SeMzL" TargetMode="External"/><Relationship Id="rId537" Type="http://schemas.openxmlformats.org/officeDocument/2006/relationships/hyperlink" Target="https://talan.bank.gov.ua/get-user-certificate/NBaurFgiHNhT6Y4gMIID" TargetMode="External"/><Relationship Id="rId80" Type="http://schemas.openxmlformats.org/officeDocument/2006/relationships/hyperlink" Target="https://talan.bank.gov.ua/get-user-certificate/NBaurkzE4Zu8Q3aYbDJb" TargetMode="External"/><Relationship Id="rId176" Type="http://schemas.openxmlformats.org/officeDocument/2006/relationships/hyperlink" Target="https://talan.bank.gov.ua/get-user-certificate/NBauroTXfbANJglogX7B" TargetMode="External"/><Relationship Id="rId383" Type="http://schemas.openxmlformats.org/officeDocument/2006/relationships/hyperlink" Target="https://talan.bank.gov.ua/get-user-certificate/NBaur9bFFDutMFG9VMcB" TargetMode="External"/><Relationship Id="rId590" Type="http://schemas.openxmlformats.org/officeDocument/2006/relationships/hyperlink" Target="https://talan.bank.gov.ua/get-user-certificate/NBaurOmR4EMP00U7DfKe" TargetMode="External"/><Relationship Id="rId604" Type="http://schemas.openxmlformats.org/officeDocument/2006/relationships/hyperlink" Target="https://talan.bank.gov.ua/get-user-certificate/NBaurEkj9F6fYa5cOy6T" TargetMode="External"/><Relationship Id="rId243" Type="http://schemas.openxmlformats.org/officeDocument/2006/relationships/hyperlink" Target="https://talan.bank.gov.ua/get-user-certificate/NBauraf_WlRJxMFMbY6i" TargetMode="External"/><Relationship Id="rId450" Type="http://schemas.openxmlformats.org/officeDocument/2006/relationships/hyperlink" Target="https://talan.bank.gov.ua/get-user-certificate/NBaur7vMUFx0ES00dWG9" TargetMode="External"/><Relationship Id="rId688" Type="http://schemas.openxmlformats.org/officeDocument/2006/relationships/hyperlink" Target="https://talan.bank.gov.ua/get-user-certificate/NBaur8i0xD4P_Q1hy9HL" TargetMode="External"/><Relationship Id="rId38" Type="http://schemas.openxmlformats.org/officeDocument/2006/relationships/hyperlink" Target="https://talan.bank.gov.ua/get-user-certificate/NBaurajNibhjI9T4hVWI" TargetMode="External"/><Relationship Id="rId103" Type="http://schemas.openxmlformats.org/officeDocument/2006/relationships/hyperlink" Target="https://talan.bank.gov.ua/get-user-certificate/NBaurwBDgIv8Rw-jO0_p" TargetMode="External"/><Relationship Id="rId310" Type="http://schemas.openxmlformats.org/officeDocument/2006/relationships/hyperlink" Target="https://talan.bank.gov.ua/get-user-certificate/NBaur4b67hiob7AG3OQf" TargetMode="External"/><Relationship Id="rId548" Type="http://schemas.openxmlformats.org/officeDocument/2006/relationships/hyperlink" Target="https://talan.bank.gov.ua/get-user-certificate/NBaurjHFjsRUXr3EEKVE" TargetMode="External"/><Relationship Id="rId91" Type="http://schemas.openxmlformats.org/officeDocument/2006/relationships/hyperlink" Target="https://talan.bank.gov.ua/get-user-certificate/NBaurstJ2ZdDxe61LWNP" TargetMode="External"/><Relationship Id="rId187" Type="http://schemas.openxmlformats.org/officeDocument/2006/relationships/hyperlink" Target="https://talan.bank.gov.ua/get-user-certificate/NBaurVbQAOy7UOqcQZ_-" TargetMode="External"/><Relationship Id="rId394" Type="http://schemas.openxmlformats.org/officeDocument/2006/relationships/hyperlink" Target="https://talan.bank.gov.ua/get-user-certificate/NBaurEHD1uuSwPkAOYv0" TargetMode="External"/><Relationship Id="rId408" Type="http://schemas.openxmlformats.org/officeDocument/2006/relationships/hyperlink" Target="https://talan.bank.gov.ua/get-user-certificate/NBaurtU4Xbfd8Jz7PdL9" TargetMode="External"/><Relationship Id="rId615" Type="http://schemas.openxmlformats.org/officeDocument/2006/relationships/hyperlink" Target="https://talan.bank.gov.ua/get-user-certificate/NBaurZzH9nWJ_8Zkee_r" TargetMode="External"/><Relationship Id="rId254" Type="http://schemas.openxmlformats.org/officeDocument/2006/relationships/hyperlink" Target="https://talan.bank.gov.ua/get-user-certificate/NBauraZB_eO-P8SnI4iB" TargetMode="External"/><Relationship Id="rId699" Type="http://schemas.openxmlformats.org/officeDocument/2006/relationships/hyperlink" Target="https://talan.bank.gov.ua/get-user-certificate/NBaurIGPDGf8JLLnY_fb" TargetMode="External"/><Relationship Id="rId49" Type="http://schemas.openxmlformats.org/officeDocument/2006/relationships/hyperlink" Target="https://talan.bank.gov.ua/get-user-certificate/NBaurghx-MO1c1q_yRkI" TargetMode="External"/><Relationship Id="rId114" Type="http://schemas.openxmlformats.org/officeDocument/2006/relationships/hyperlink" Target="https://talan.bank.gov.ua/get-user-certificate/NBaurE0H-eWGaz4ayuAl" TargetMode="External"/><Relationship Id="rId461" Type="http://schemas.openxmlformats.org/officeDocument/2006/relationships/hyperlink" Target="https://talan.bank.gov.ua/get-user-certificate/NBaurDvi100BD-mrSoDV" TargetMode="External"/><Relationship Id="rId559" Type="http://schemas.openxmlformats.org/officeDocument/2006/relationships/hyperlink" Target="https://talan.bank.gov.ua/get-user-certificate/NBaursewGCKDzn1xCtYz" TargetMode="External"/><Relationship Id="rId198" Type="http://schemas.openxmlformats.org/officeDocument/2006/relationships/hyperlink" Target="https://talan.bank.gov.ua/get-user-certificate/NBaur3ncbfohK807hgTY" TargetMode="External"/><Relationship Id="rId321" Type="http://schemas.openxmlformats.org/officeDocument/2006/relationships/hyperlink" Target="https://talan.bank.gov.ua/get-user-certificate/NBaurSXimnGMNKeJ67rE" TargetMode="External"/><Relationship Id="rId419" Type="http://schemas.openxmlformats.org/officeDocument/2006/relationships/hyperlink" Target="https://talan.bank.gov.ua/get-user-certificate/NBaurt207aSOC-gMfG53" TargetMode="External"/><Relationship Id="rId626" Type="http://schemas.openxmlformats.org/officeDocument/2006/relationships/hyperlink" Target="https://talan.bank.gov.ua/get-user-certificate/NBaurkH4dlfUbKfdciw_" TargetMode="External"/><Relationship Id="rId265" Type="http://schemas.openxmlformats.org/officeDocument/2006/relationships/hyperlink" Target="https://talan.bank.gov.ua/get-user-certificate/NBaurDgS6SR1Win5_Jny" TargetMode="External"/><Relationship Id="rId472" Type="http://schemas.openxmlformats.org/officeDocument/2006/relationships/hyperlink" Target="https://talan.bank.gov.ua/get-user-certificate/NBaurVyGryIzR-LJRAFX" TargetMode="External"/><Relationship Id="rId125" Type="http://schemas.openxmlformats.org/officeDocument/2006/relationships/hyperlink" Target="https://talan.bank.gov.ua/get-user-certificate/NBaurRiTA0O__fCel1GY" TargetMode="External"/><Relationship Id="rId332" Type="http://schemas.openxmlformats.org/officeDocument/2006/relationships/hyperlink" Target="https://talan.bank.gov.ua/get-user-certificate/NBaurfzlxPdLcRCn_NMz" TargetMode="External"/><Relationship Id="rId637" Type="http://schemas.openxmlformats.org/officeDocument/2006/relationships/hyperlink" Target="https://talan.bank.gov.ua/get-user-certificate/NBaur-b-obxgDTRQvaFR" TargetMode="External"/><Relationship Id="rId276" Type="http://schemas.openxmlformats.org/officeDocument/2006/relationships/hyperlink" Target="https://talan.bank.gov.ua/get-user-certificate/NBaurCP7lSThnztfJ8to" TargetMode="External"/><Relationship Id="rId483" Type="http://schemas.openxmlformats.org/officeDocument/2006/relationships/hyperlink" Target="https://talan.bank.gov.ua/get-user-certificate/NBaurAVuWf6E58yJH_EJ" TargetMode="External"/><Relationship Id="rId690" Type="http://schemas.openxmlformats.org/officeDocument/2006/relationships/hyperlink" Target="https://talan.bank.gov.ua/get-user-certificate/NBaurgfFAK0JdwEzkmWd" TargetMode="External"/><Relationship Id="rId704" Type="http://schemas.openxmlformats.org/officeDocument/2006/relationships/hyperlink" Target="https://talan.bank.gov.ua/get-user-certificate/NBaurPeoVV0nFJsOnpHb" TargetMode="External"/><Relationship Id="rId40" Type="http://schemas.openxmlformats.org/officeDocument/2006/relationships/hyperlink" Target="https://talan.bank.gov.ua/get-user-certificate/NBauriGs3cew_ZFLTpmr" TargetMode="External"/><Relationship Id="rId136" Type="http://schemas.openxmlformats.org/officeDocument/2006/relationships/hyperlink" Target="https://talan.bank.gov.ua/get-user-certificate/NBaur84o29hPcvCVjlxW" TargetMode="External"/><Relationship Id="rId343" Type="http://schemas.openxmlformats.org/officeDocument/2006/relationships/hyperlink" Target="https://talan.bank.gov.ua/get-user-certificate/NBaurFstVEyF76DSIhSu" TargetMode="External"/><Relationship Id="rId550" Type="http://schemas.openxmlformats.org/officeDocument/2006/relationships/hyperlink" Target="https://talan.bank.gov.ua/get-user-certificate/NBaurtRrFL77Dtq-OdPp" TargetMode="External"/><Relationship Id="rId203" Type="http://schemas.openxmlformats.org/officeDocument/2006/relationships/hyperlink" Target="https://talan.bank.gov.ua/get-user-certificate/NBaurEcwEbj1XPjRWJsD" TargetMode="External"/><Relationship Id="rId648" Type="http://schemas.openxmlformats.org/officeDocument/2006/relationships/hyperlink" Target="https://talan.bank.gov.ua/get-user-certificate/NBaurrSdVQ-DOJ2HUi4O" TargetMode="External"/><Relationship Id="rId287" Type="http://schemas.openxmlformats.org/officeDocument/2006/relationships/hyperlink" Target="https://talan.bank.gov.ua/get-user-certificate/NBauromDzVOKx2aoPWNg" TargetMode="External"/><Relationship Id="rId410" Type="http://schemas.openxmlformats.org/officeDocument/2006/relationships/hyperlink" Target="https://talan.bank.gov.ua/get-user-certificate/NBaurrnPKY8qvTyvkcmF" TargetMode="External"/><Relationship Id="rId494" Type="http://schemas.openxmlformats.org/officeDocument/2006/relationships/hyperlink" Target="https://talan.bank.gov.ua/get-user-certificate/NBaurdL6B3qBjyaxHuir" TargetMode="External"/><Relationship Id="rId508" Type="http://schemas.openxmlformats.org/officeDocument/2006/relationships/hyperlink" Target="https://talan.bank.gov.ua/get-user-certificate/NBaurEQjIXfbvfNgqhG4" TargetMode="External"/><Relationship Id="rId715" Type="http://schemas.openxmlformats.org/officeDocument/2006/relationships/hyperlink" Target="https://talan.bank.gov.ua/get-user-certificate/NBaurf_UhB4oBsYEOVT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0"/>
  <sheetViews>
    <sheetView tabSelected="1" workbookViewId="0">
      <selection activeCell="H10" sqref="H10"/>
    </sheetView>
  </sheetViews>
  <sheetFormatPr defaultRowHeight="14.4" x14ac:dyDescent="0.3"/>
  <cols>
    <col min="1" max="1" width="8.88671875" style="2"/>
    <col min="2" max="3" width="26.5546875" customWidth="1"/>
  </cols>
  <sheetData>
    <row r="1" spans="1:3" x14ac:dyDescent="0.3">
      <c r="A1" s="1" t="s">
        <v>709</v>
      </c>
      <c r="B1" s="1" t="s">
        <v>0</v>
      </c>
      <c r="C1" s="1" t="s">
        <v>1</v>
      </c>
    </row>
    <row r="2" spans="1:3" x14ac:dyDescent="0.3">
      <c r="A2" s="2">
        <v>1</v>
      </c>
      <c r="B2" t="s">
        <v>2</v>
      </c>
      <c r="C2" t="str">
        <f>HYPERLINK("https://talan.bank.gov.ua/get-user-certificate/NBaurF44gK-lNLTwsZmw","Завантажити сертифікат")</f>
        <v>Завантажити сертифікат</v>
      </c>
    </row>
    <row r="3" spans="1:3" x14ac:dyDescent="0.3">
      <c r="A3" s="2">
        <v>2</v>
      </c>
      <c r="B3" t="s">
        <v>3</v>
      </c>
      <c r="C3" t="str">
        <f>HYPERLINK("https://talan.bank.gov.ua/get-user-certificate/NBaurm4_t-ZtVlCNRCf3","Завантажити сертифікат")</f>
        <v>Завантажити сертифікат</v>
      </c>
    </row>
    <row r="4" spans="1:3" x14ac:dyDescent="0.3">
      <c r="A4" s="2">
        <v>3</v>
      </c>
      <c r="B4" t="s">
        <v>4</v>
      </c>
      <c r="C4" t="str">
        <f>HYPERLINK("https://talan.bank.gov.ua/get-user-certificate/NBaurI2BBTnine4SMClz","Завантажити сертифікат")</f>
        <v>Завантажити сертифікат</v>
      </c>
    </row>
    <row r="5" spans="1:3" x14ac:dyDescent="0.3">
      <c r="A5" s="2">
        <v>4</v>
      </c>
      <c r="B5" t="s">
        <v>5</v>
      </c>
      <c r="C5" t="str">
        <f>HYPERLINK("https://talan.bank.gov.ua/get-user-certificate/NBaure2dIUv8rbu5nEc_","Завантажити сертифікат")</f>
        <v>Завантажити сертифікат</v>
      </c>
    </row>
    <row r="6" spans="1:3" x14ac:dyDescent="0.3">
      <c r="A6" s="2">
        <v>5</v>
      </c>
      <c r="B6" t="s">
        <v>6</v>
      </c>
      <c r="C6" t="str">
        <f>HYPERLINK("https://talan.bank.gov.ua/get-user-certificate/NBaurc9ChHwDz3lvXxR7","Завантажити сертифікат")</f>
        <v>Завантажити сертифікат</v>
      </c>
    </row>
    <row r="7" spans="1:3" x14ac:dyDescent="0.3">
      <c r="A7" s="2">
        <v>6</v>
      </c>
      <c r="B7" t="s">
        <v>7</v>
      </c>
      <c r="C7" t="str">
        <f>HYPERLINK("https://talan.bank.gov.ua/get-user-certificate/NBaur-eq8g-ODN1yiBiY","Завантажити сертифікат")</f>
        <v>Завантажити сертифікат</v>
      </c>
    </row>
    <row r="8" spans="1:3" x14ac:dyDescent="0.3">
      <c r="A8" s="2">
        <v>7</v>
      </c>
      <c r="B8" t="s">
        <v>8</v>
      </c>
      <c r="C8" t="str">
        <f>HYPERLINK("https://talan.bank.gov.ua/get-user-certificate/NBaurQX3H0hmKtAsAM0V","Завантажити сертифікат")</f>
        <v>Завантажити сертифікат</v>
      </c>
    </row>
    <row r="9" spans="1:3" x14ac:dyDescent="0.3">
      <c r="A9" s="2">
        <v>8</v>
      </c>
      <c r="B9" t="s">
        <v>9</v>
      </c>
      <c r="C9" t="str">
        <f>HYPERLINK("https://talan.bank.gov.ua/get-user-certificate/NBaursOMB4Z049MHCVrO","Завантажити сертифікат")</f>
        <v>Завантажити сертифікат</v>
      </c>
    </row>
    <row r="10" spans="1:3" x14ac:dyDescent="0.3">
      <c r="A10" s="2">
        <v>9</v>
      </c>
      <c r="B10" t="s">
        <v>10</v>
      </c>
      <c r="C10" t="str">
        <f>HYPERLINK("https://talan.bank.gov.ua/get-user-certificate/NBaur9DAnu-FULhXrbrb","Завантажити сертифікат")</f>
        <v>Завантажити сертифікат</v>
      </c>
    </row>
    <row r="11" spans="1:3" x14ac:dyDescent="0.3">
      <c r="A11" s="2">
        <v>10</v>
      </c>
      <c r="B11" t="s">
        <v>11</v>
      </c>
      <c r="C11" t="str">
        <f>HYPERLINK("https://talan.bank.gov.ua/get-user-certificate/NBaurY7c8HykgFUkRCoG","Завантажити сертифікат")</f>
        <v>Завантажити сертифікат</v>
      </c>
    </row>
    <row r="12" spans="1:3" x14ac:dyDescent="0.3">
      <c r="A12" s="2">
        <v>11</v>
      </c>
      <c r="B12" t="s">
        <v>12</v>
      </c>
      <c r="C12" t="str">
        <f>HYPERLINK("https://talan.bank.gov.ua/get-user-certificate/NBaurLxir0FG3_ZUSfrj","Завантажити сертифікат")</f>
        <v>Завантажити сертифікат</v>
      </c>
    </row>
    <row r="13" spans="1:3" x14ac:dyDescent="0.3">
      <c r="A13" s="2">
        <v>12</v>
      </c>
      <c r="B13" t="s">
        <v>13</v>
      </c>
      <c r="C13" t="str">
        <f>HYPERLINK("https://talan.bank.gov.ua/get-user-certificate/NBaur_SwogZr-xnqn2j7","Завантажити сертифікат")</f>
        <v>Завантажити сертифікат</v>
      </c>
    </row>
    <row r="14" spans="1:3" x14ac:dyDescent="0.3">
      <c r="A14" s="2">
        <v>13</v>
      </c>
      <c r="B14" t="s">
        <v>14</v>
      </c>
      <c r="C14" t="str">
        <f>HYPERLINK("https://talan.bank.gov.ua/get-user-certificate/NBaurvb2WYsYcQfxxyRl","Завантажити сертифікат")</f>
        <v>Завантажити сертифікат</v>
      </c>
    </row>
    <row r="15" spans="1:3" x14ac:dyDescent="0.3">
      <c r="A15" s="2">
        <v>14</v>
      </c>
      <c r="B15" t="s">
        <v>15</v>
      </c>
      <c r="C15" t="str">
        <f>HYPERLINK("https://talan.bank.gov.ua/get-user-certificate/NBaurlyRso8noA90OmSl","Завантажити сертифікат")</f>
        <v>Завантажити сертифікат</v>
      </c>
    </row>
    <row r="16" spans="1:3" x14ac:dyDescent="0.3">
      <c r="A16" s="2">
        <v>15</v>
      </c>
      <c r="B16" t="s">
        <v>16</v>
      </c>
      <c r="C16" t="str">
        <f>HYPERLINK("https://talan.bank.gov.ua/get-user-certificate/NBaurTm8Z88_pEidzZl-","Завантажити сертифікат")</f>
        <v>Завантажити сертифікат</v>
      </c>
    </row>
    <row r="17" spans="1:3" x14ac:dyDescent="0.3">
      <c r="A17" s="2">
        <v>16</v>
      </c>
      <c r="B17" t="s">
        <v>17</v>
      </c>
      <c r="C17" t="str">
        <f>HYPERLINK("https://talan.bank.gov.ua/get-user-certificate/NBaur89fWsWByl3VQZqs","Завантажити сертифікат")</f>
        <v>Завантажити сертифікат</v>
      </c>
    </row>
    <row r="18" spans="1:3" x14ac:dyDescent="0.3">
      <c r="A18" s="2">
        <v>17</v>
      </c>
      <c r="B18" t="s">
        <v>18</v>
      </c>
      <c r="C18" t="str">
        <f>HYPERLINK("https://talan.bank.gov.ua/get-user-certificate/NBaurzyb3-ek59q_XX7h","Завантажити сертифікат")</f>
        <v>Завантажити сертифікат</v>
      </c>
    </row>
    <row r="19" spans="1:3" x14ac:dyDescent="0.3">
      <c r="A19" s="2">
        <v>18</v>
      </c>
      <c r="B19" t="s">
        <v>19</v>
      </c>
      <c r="C19" t="str">
        <f>HYPERLINK("https://talan.bank.gov.ua/get-user-certificate/NBaurI8GT3YPs1f7qZ1P","Завантажити сертифікат")</f>
        <v>Завантажити сертифікат</v>
      </c>
    </row>
    <row r="20" spans="1:3" x14ac:dyDescent="0.3">
      <c r="A20" s="2">
        <v>19</v>
      </c>
      <c r="B20" t="s">
        <v>20</v>
      </c>
      <c r="C20" t="str">
        <f>HYPERLINK("https://talan.bank.gov.ua/get-user-certificate/NBaurLhGexOIx9IjJxdu","Завантажити сертифікат")</f>
        <v>Завантажити сертифікат</v>
      </c>
    </row>
    <row r="21" spans="1:3" x14ac:dyDescent="0.3">
      <c r="A21" s="2">
        <v>20</v>
      </c>
      <c r="B21" t="s">
        <v>21</v>
      </c>
      <c r="C21" t="str">
        <f>HYPERLINK("https://talan.bank.gov.ua/get-user-certificate/NBaurmwgoqr5CvLZvqSn","Завантажити сертифікат")</f>
        <v>Завантажити сертифікат</v>
      </c>
    </row>
    <row r="22" spans="1:3" x14ac:dyDescent="0.3">
      <c r="A22" s="2">
        <v>21</v>
      </c>
      <c r="B22" t="s">
        <v>22</v>
      </c>
      <c r="C22" t="str">
        <f>HYPERLINK("https://talan.bank.gov.ua/get-user-certificate/NBaurp0bxJp0-yHHKkha","Завантажити сертифікат")</f>
        <v>Завантажити сертифікат</v>
      </c>
    </row>
    <row r="23" spans="1:3" x14ac:dyDescent="0.3">
      <c r="A23" s="2">
        <v>22</v>
      </c>
      <c r="B23" t="s">
        <v>23</v>
      </c>
      <c r="C23" t="str">
        <f>HYPERLINK("https://talan.bank.gov.ua/get-user-certificate/NBaurSmWrj6k18kYG9xv","Завантажити сертифікат")</f>
        <v>Завантажити сертифікат</v>
      </c>
    </row>
    <row r="24" spans="1:3" x14ac:dyDescent="0.3">
      <c r="A24" s="2">
        <v>23</v>
      </c>
      <c r="B24" t="s">
        <v>24</v>
      </c>
      <c r="C24" t="str">
        <f>HYPERLINK("https://talan.bank.gov.ua/get-user-certificate/NBaurZFoasJzGMl6DlzC","Завантажити сертифікат")</f>
        <v>Завантажити сертифікат</v>
      </c>
    </row>
    <row r="25" spans="1:3" x14ac:dyDescent="0.3">
      <c r="A25" s="2">
        <v>24</v>
      </c>
      <c r="B25" t="s">
        <v>25</v>
      </c>
      <c r="C25" t="str">
        <f>HYPERLINK("https://talan.bank.gov.ua/get-user-certificate/NBaurCFHPPAa6we5qn3w","Завантажити сертифікат")</f>
        <v>Завантажити сертифікат</v>
      </c>
    </row>
    <row r="26" spans="1:3" x14ac:dyDescent="0.3">
      <c r="A26" s="2">
        <v>25</v>
      </c>
      <c r="B26" t="s">
        <v>26</v>
      </c>
      <c r="C26" t="str">
        <f>HYPERLINK("https://talan.bank.gov.ua/get-user-certificate/NBaurGhgNc3U_WuiVQ6w","Завантажити сертифікат")</f>
        <v>Завантажити сертифікат</v>
      </c>
    </row>
    <row r="27" spans="1:3" x14ac:dyDescent="0.3">
      <c r="A27" s="2">
        <v>26</v>
      </c>
      <c r="B27" t="s">
        <v>27</v>
      </c>
      <c r="C27" t="str">
        <f>HYPERLINK("https://talan.bank.gov.ua/get-user-certificate/NBaurRo6mwUapHi-YK4k","Завантажити сертифікат")</f>
        <v>Завантажити сертифікат</v>
      </c>
    </row>
    <row r="28" spans="1:3" x14ac:dyDescent="0.3">
      <c r="A28" s="2">
        <v>27</v>
      </c>
      <c r="B28" t="s">
        <v>28</v>
      </c>
      <c r="C28" t="str">
        <f>HYPERLINK("https://talan.bank.gov.ua/get-user-certificate/NBaurZb8FMg4tM9SeMzL","Завантажити сертифікат")</f>
        <v>Завантажити сертифікат</v>
      </c>
    </row>
    <row r="29" spans="1:3" x14ac:dyDescent="0.3">
      <c r="A29" s="2">
        <v>28</v>
      </c>
      <c r="B29" t="s">
        <v>29</v>
      </c>
      <c r="C29" t="str">
        <f>HYPERLINK("https://talan.bank.gov.ua/get-user-certificate/NBaur1qOBzj_K05M08ov","Завантажити сертифікат")</f>
        <v>Завантажити сертифікат</v>
      </c>
    </row>
    <row r="30" spans="1:3" x14ac:dyDescent="0.3">
      <c r="A30" s="2">
        <v>29</v>
      </c>
      <c r="B30" t="s">
        <v>30</v>
      </c>
      <c r="C30" t="str">
        <f>HYPERLINK("https://talan.bank.gov.ua/get-user-certificate/NBaureMM_u6-uEvJydVX","Завантажити сертифікат")</f>
        <v>Завантажити сертифікат</v>
      </c>
    </row>
    <row r="31" spans="1:3" x14ac:dyDescent="0.3">
      <c r="A31" s="2">
        <v>30</v>
      </c>
      <c r="B31" t="s">
        <v>31</v>
      </c>
      <c r="C31" t="str">
        <f>HYPERLINK("https://talan.bank.gov.ua/get-user-certificate/NBaurQG5qqGT5pkXoutL","Завантажити сертифікат")</f>
        <v>Завантажити сертифікат</v>
      </c>
    </row>
    <row r="32" spans="1:3" x14ac:dyDescent="0.3">
      <c r="A32" s="2">
        <v>31</v>
      </c>
      <c r="B32" t="s">
        <v>32</v>
      </c>
      <c r="C32" t="str">
        <f>HYPERLINK("https://talan.bank.gov.ua/get-user-certificate/NBaur2clKebPT9dtx24x","Завантажити сертифікат")</f>
        <v>Завантажити сертифікат</v>
      </c>
    </row>
    <row r="33" spans="1:3" x14ac:dyDescent="0.3">
      <c r="A33" s="2">
        <v>32</v>
      </c>
      <c r="B33" t="s">
        <v>33</v>
      </c>
      <c r="C33" t="str">
        <f>HYPERLINK("https://talan.bank.gov.ua/get-user-certificate/NBaurzbr5YTUyIHVOCLb","Завантажити сертифікат")</f>
        <v>Завантажити сертифікат</v>
      </c>
    </row>
    <row r="34" spans="1:3" x14ac:dyDescent="0.3">
      <c r="A34" s="2">
        <v>33</v>
      </c>
      <c r="B34" t="s">
        <v>34</v>
      </c>
      <c r="C34" t="str">
        <f>HYPERLINK("https://talan.bank.gov.ua/get-user-certificate/NBaurIS-D3M7g_0SDeqw","Завантажити сертифікат")</f>
        <v>Завантажити сертифікат</v>
      </c>
    </row>
    <row r="35" spans="1:3" x14ac:dyDescent="0.3">
      <c r="A35" s="2">
        <v>34</v>
      </c>
      <c r="B35" t="s">
        <v>35</v>
      </c>
      <c r="C35" t="str">
        <f>HYPERLINK("https://talan.bank.gov.ua/get-user-certificate/NBauruyBw-nYodQSzZYM","Завантажити сертифікат")</f>
        <v>Завантажити сертифікат</v>
      </c>
    </row>
    <row r="36" spans="1:3" x14ac:dyDescent="0.3">
      <c r="A36" s="2">
        <v>35</v>
      </c>
      <c r="B36" t="s">
        <v>36</v>
      </c>
      <c r="C36" t="str">
        <f>HYPERLINK("https://talan.bank.gov.ua/get-user-certificate/NBaur5UeIcPsOhW-St6b","Завантажити сертифікат")</f>
        <v>Завантажити сертифікат</v>
      </c>
    </row>
    <row r="37" spans="1:3" x14ac:dyDescent="0.3">
      <c r="A37" s="2">
        <v>36</v>
      </c>
      <c r="B37" t="s">
        <v>37</v>
      </c>
      <c r="C37" t="str">
        <f>HYPERLINK("https://talan.bank.gov.ua/get-user-certificate/NBaurEheCp30Y8tZlSyB","Завантажити сертифікат")</f>
        <v>Завантажити сертифікат</v>
      </c>
    </row>
    <row r="38" spans="1:3" x14ac:dyDescent="0.3">
      <c r="A38" s="2">
        <v>37</v>
      </c>
      <c r="B38" t="s">
        <v>38</v>
      </c>
      <c r="C38" t="str">
        <f>HYPERLINK("https://talan.bank.gov.ua/get-user-certificate/NBaurHLPHwGXBtJEQ1aW","Завантажити сертифікат")</f>
        <v>Завантажити сертифікат</v>
      </c>
    </row>
    <row r="39" spans="1:3" x14ac:dyDescent="0.3">
      <c r="A39" s="2">
        <v>38</v>
      </c>
      <c r="B39" t="s">
        <v>39</v>
      </c>
      <c r="C39" t="str">
        <f>HYPERLINK("https://talan.bank.gov.ua/get-user-certificate/NBaurajNibhjI9T4hVWI","Завантажити сертифікат")</f>
        <v>Завантажити сертифікат</v>
      </c>
    </row>
    <row r="40" spans="1:3" x14ac:dyDescent="0.3">
      <c r="A40" s="2">
        <v>39</v>
      </c>
      <c r="B40" t="s">
        <v>40</v>
      </c>
      <c r="C40" t="str">
        <f>HYPERLINK("https://talan.bank.gov.ua/get-user-certificate/NBaurc5c8uj0n_iHrJfm","Завантажити сертифікат")</f>
        <v>Завантажити сертифікат</v>
      </c>
    </row>
    <row r="41" spans="1:3" x14ac:dyDescent="0.3">
      <c r="A41" s="2">
        <v>40</v>
      </c>
      <c r="B41" t="s">
        <v>41</v>
      </c>
      <c r="C41" t="str">
        <f>HYPERLINK("https://talan.bank.gov.ua/get-user-certificate/NBauriGs3cew_ZFLTpmr","Завантажити сертифікат")</f>
        <v>Завантажити сертифікат</v>
      </c>
    </row>
    <row r="42" spans="1:3" x14ac:dyDescent="0.3">
      <c r="A42" s="2">
        <v>41</v>
      </c>
      <c r="B42" t="s">
        <v>42</v>
      </c>
      <c r="C42" t="str">
        <f>HYPERLINK("https://talan.bank.gov.ua/get-user-certificate/NBaurS6qLXyiwkpvTvNa","Завантажити сертифікат")</f>
        <v>Завантажити сертифікат</v>
      </c>
    </row>
    <row r="43" spans="1:3" x14ac:dyDescent="0.3">
      <c r="A43" s="2">
        <v>42</v>
      </c>
      <c r="B43" t="s">
        <v>43</v>
      </c>
      <c r="C43" t="str">
        <f>HYPERLINK("https://talan.bank.gov.ua/get-user-certificate/NBaurjW5J7RBLBSmah-i","Завантажити сертифікат")</f>
        <v>Завантажити сертифікат</v>
      </c>
    </row>
    <row r="44" spans="1:3" x14ac:dyDescent="0.3">
      <c r="A44" s="2">
        <v>43</v>
      </c>
      <c r="B44" t="s">
        <v>44</v>
      </c>
      <c r="C44" t="str">
        <f>HYPERLINK("https://talan.bank.gov.ua/get-user-certificate/NBaurDnOSJ_SOn6dvsWU","Завантажити сертифікат")</f>
        <v>Завантажити сертифікат</v>
      </c>
    </row>
    <row r="45" spans="1:3" x14ac:dyDescent="0.3">
      <c r="A45" s="2">
        <v>44</v>
      </c>
      <c r="B45" t="s">
        <v>45</v>
      </c>
      <c r="C45" t="str">
        <f>HYPERLINK("https://talan.bank.gov.ua/get-user-certificate/NBauramcLKUw3Nhelr6E","Завантажити сертифікат")</f>
        <v>Завантажити сертифікат</v>
      </c>
    </row>
    <row r="46" spans="1:3" x14ac:dyDescent="0.3">
      <c r="A46" s="2">
        <v>45</v>
      </c>
      <c r="B46" t="s">
        <v>46</v>
      </c>
      <c r="C46" t="str">
        <f>HYPERLINK("https://talan.bank.gov.ua/get-user-certificate/NBaurreoqvi1w9fkrEps","Завантажити сертифікат")</f>
        <v>Завантажити сертифікат</v>
      </c>
    </row>
    <row r="47" spans="1:3" x14ac:dyDescent="0.3">
      <c r="A47" s="2">
        <v>46</v>
      </c>
      <c r="B47" t="s">
        <v>47</v>
      </c>
      <c r="C47" t="str">
        <f>HYPERLINK("https://talan.bank.gov.ua/get-user-certificate/NBaur5YFf7beFGiOUddr","Завантажити сертифікат")</f>
        <v>Завантажити сертифікат</v>
      </c>
    </row>
    <row r="48" spans="1:3" x14ac:dyDescent="0.3">
      <c r="A48" s="2">
        <v>47</v>
      </c>
      <c r="B48" t="s">
        <v>48</v>
      </c>
      <c r="C48" t="str">
        <f>HYPERLINK("https://talan.bank.gov.ua/get-user-certificate/NBaurqvixY_bQT8wGbD7","Завантажити сертифікат")</f>
        <v>Завантажити сертифікат</v>
      </c>
    </row>
    <row r="49" spans="1:3" x14ac:dyDescent="0.3">
      <c r="A49" s="2">
        <v>48</v>
      </c>
      <c r="B49" t="s">
        <v>49</v>
      </c>
      <c r="C49" t="str">
        <f>HYPERLINK("https://talan.bank.gov.ua/get-user-certificate/NBaurOaXvMPWR5c4mFc9","Завантажити сертифікат")</f>
        <v>Завантажити сертифікат</v>
      </c>
    </row>
    <row r="50" spans="1:3" x14ac:dyDescent="0.3">
      <c r="A50" s="2">
        <v>49</v>
      </c>
      <c r="B50" t="s">
        <v>50</v>
      </c>
      <c r="C50" t="str">
        <f>HYPERLINK("https://talan.bank.gov.ua/get-user-certificate/NBaurghx-MO1c1q_yRkI","Завантажити сертифікат")</f>
        <v>Завантажити сертифікат</v>
      </c>
    </row>
    <row r="51" spans="1:3" x14ac:dyDescent="0.3">
      <c r="A51" s="2">
        <v>50</v>
      </c>
      <c r="B51" t="s">
        <v>51</v>
      </c>
      <c r="C51" t="str">
        <f>HYPERLINK("https://talan.bank.gov.ua/get-user-certificate/NBaur3JR6EEj_hev7ade","Завантажити сертифікат")</f>
        <v>Завантажити сертифікат</v>
      </c>
    </row>
    <row r="52" spans="1:3" x14ac:dyDescent="0.3">
      <c r="A52" s="2">
        <v>51</v>
      </c>
      <c r="B52" t="s">
        <v>52</v>
      </c>
      <c r="C52" t="str">
        <f>HYPERLINK("https://talan.bank.gov.ua/get-user-certificate/NBaurZkG9JjbqvFzYyMA","Завантажити сертифікат")</f>
        <v>Завантажити сертифікат</v>
      </c>
    </row>
    <row r="53" spans="1:3" x14ac:dyDescent="0.3">
      <c r="A53" s="2">
        <v>52</v>
      </c>
      <c r="B53" t="s">
        <v>53</v>
      </c>
      <c r="C53" t="str">
        <f>HYPERLINK("https://talan.bank.gov.ua/get-user-certificate/NBaurn7XB3aT45i-EKiG","Завантажити сертифікат")</f>
        <v>Завантажити сертифікат</v>
      </c>
    </row>
    <row r="54" spans="1:3" x14ac:dyDescent="0.3">
      <c r="A54" s="2">
        <v>53</v>
      </c>
      <c r="B54" t="s">
        <v>54</v>
      </c>
      <c r="C54" t="str">
        <f>HYPERLINK("https://talan.bank.gov.ua/get-user-certificate/NBaurYQjDKbAMY-kkQ3O","Завантажити сертифікат")</f>
        <v>Завантажити сертифікат</v>
      </c>
    </row>
    <row r="55" spans="1:3" x14ac:dyDescent="0.3">
      <c r="A55" s="2">
        <v>54</v>
      </c>
      <c r="B55" t="s">
        <v>55</v>
      </c>
      <c r="C55" t="str">
        <f>HYPERLINK("https://talan.bank.gov.ua/get-user-certificate/NBaurbpQM4z0PyZVUIbo","Завантажити сертифікат")</f>
        <v>Завантажити сертифікат</v>
      </c>
    </row>
    <row r="56" spans="1:3" x14ac:dyDescent="0.3">
      <c r="A56" s="2">
        <v>55</v>
      </c>
      <c r="B56" t="s">
        <v>56</v>
      </c>
      <c r="C56" t="str">
        <f>HYPERLINK("https://talan.bank.gov.ua/get-user-certificate/NBaursYgEnz3MWLHTZrX","Завантажити сертифікат")</f>
        <v>Завантажити сертифікат</v>
      </c>
    </row>
    <row r="57" spans="1:3" x14ac:dyDescent="0.3">
      <c r="A57" s="2">
        <v>56</v>
      </c>
      <c r="B57" t="s">
        <v>57</v>
      </c>
      <c r="C57" t="str">
        <f>HYPERLINK("https://talan.bank.gov.ua/get-user-certificate/NBaurG2_paE7aqYwypca","Завантажити сертифікат")</f>
        <v>Завантажити сертифікат</v>
      </c>
    </row>
    <row r="58" spans="1:3" x14ac:dyDescent="0.3">
      <c r="A58" s="2">
        <v>57</v>
      </c>
      <c r="B58" t="s">
        <v>58</v>
      </c>
      <c r="C58" t="str">
        <f>HYPERLINK("https://talan.bank.gov.ua/get-user-certificate/NBauru6eUx9-bQ4wsGI2","Завантажити сертифікат")</f>
        <v>Завантажити сертифікат</v>
      </c>
    </row>
    <row r="59" spans="1:3" x14ac:dyDescent="0.3">
      <c r="A59" s="2">
        <v>58</v>
      </c>
      <c r="B59" t="s">
        <v>59</v>
      </c>
      <c r="C59" t="str">
        <f>HYPERLINK("https://talan.bank.gov.ua/get-user-certificate/NBaurJ1q2vIwCfBalqv7","Завантажити сертифікат")</f>
        <v>Завантажити сертифікат</v>
      </c>
    </row>
    <row r="60" spans="1:3" x14ac:dyDescent="0.3">
      <c r="A60" s="2">
        <v>59</v>
      </c>
      <c r="B60" t="s">
        <v>60</v>
      </c>
      <c r="C60" t="str">
        <f>HYPERLINK("https://talan.bank.gov.ua/get-user-certificate/NBauricnmJbOGK806TL3","Завантажити сертифікат")</f>
        <v>Завантажити сертифікат</v>
      </c>
    </row>
    <row r="61" spans="1:3" x14ac:dyDescent="0.3">
      <c r="A61" s="2">
        <v>60</v>
      </c>
      <c r="B61" t="s">
        <v>61</v>
      </c>
      <c r="C61" t="str">
        <f>HYPERLINK("https://talan.bank.gov.ua/get-user-certificate/NBaurHGQzr1GXg5s00pb","Завантажити сертифікат")</f>
        <v>Завантажити сертифікат</v>
      </c>
    </row>
    <row r="62" spans="1:3" x14ac:dyDescent="0.3">
      <c r="A62" s="2">
        <v>61</v>
      </c>
      <c r="B62" t="s">
        <v>62</v>
      </c>
      <c r="C62" t="str">
        <f>HYPERLINK("https://talan.bank.gov.ua/get-user-certificate/NBaurvqQDKC1OVaUI8qm","Завантажити сертифікат")</f>
        <v>Завантажити сертифікат</v>
      </c>
    </row>
    <row r="63" spans="1:3" x14ac:dyDescent="0.3">
      <c r="A63" s="2">
        <v>62</v>
      </c>
      <c r="B63" t="s">
        <v>63</v>
      </c>
      <c r="C63" t="str">
        <f>HYPERLINK("https://talan.bank.gov.ua/get-user-certificate/NBaurSVTG4Vt-0Dc3FM2","Завантажити сертифікат")</f>
        <v>Завантажити сертифікат</v>
      </c>
    </row>
    <row r="64" spans="1:3" x14ac:dyDescent="0.3">
      <c r="A64" s="2">
        <v>63</v>
      </c>
      <c r="B64" t="s">
        <v>64</v>
      </c>
      <c r="C64" t="str">
        <f>HYPERLINK("https://talan.bank.gov.ua/get-user-certificate/NBaur4VE2sOC0tZi6sUB","Завантажити сертифікат")</f>
        <v>Завантажити сертифікат</v>
      </c>
    </row>
    <row r="65" spans="1:3" x14ac:dyDescent="0.3">
      <c r="A65" s="2">
        <v>64</v>
      </c>
      <c r="B65" t="s">
        <v>65</v>
      </c>
      <c r="C65" t="str">
        <f>HYPERLINK("https://talan.bank.gov.ua/get-user-certificate/NBaurtkLuIlRTzpcHfb6","Завантажити сертифікат")</f>
        <v>Завантажити сертифікат</v>
      </c>
    </row>
    <row r="66" spans="1:3" x14ac:dyDescent="0.3">
      <c r="A66" s="2">
        <v>65</v>
      </c>
      <c r="B66" t="s">
        <v>66</v>
      </c>
      <c r="C66" t="str">
        <f>HYPERLINK("https://talan.bank.gov.ua/get-user-certificate/NBaurv1FANwylfCmyUkn","Завантажити сертифікат")</f>
        <v>Завантажити сертифікат</v>
      </c>
    </row>
    <row r="67" spans="1:3" x14ac:dyDescent="0.3">
      <c r="A67" s="2">
        <v>66</v>
      </c>
      <c r="B67" t="s">
        <v>67</v>
      </c>
      <c r="C67" t="str">
        <f>HYPERLINK("https://talan.bank.gov.ua/get-user-certificate/NBaur3MvcyDOpI78uU6I","Завантажити сертифікат")</f>
        <v>Завантажити сертифікат</v>
      </c>
    </row>
    <row r="68" spans="1:3" x14ac:dyDescent="0.3">
      <c r="A68" s="2">
        <v>67</v>
      </c>
      <c r="B68" t="s">
        <v>68</v>
      </c>
      <c r="C68" t="str">
        <f>HYPERLINK("https://talan.bank.gov.ua/get-user-certificate/NBaurMwlk5oaRKeBzgyw","Завантажити сертифікат")</f>
        <v>Завантажити сертифікат</v>
      </c>
    </row>
    <row r="69" spans="1:3" x14ac:dyDescent="0.3">
      <c r="A69" s="2">
        <v>68</v>
      </c>
      <c r="B69" t="s">
        <v>69</v>
      </c>
      <c r="C69" t="str">
        <f>HYPERLINK("https://talan.bank.gov.ua/get-user-certificate/NBaurBa5-rWfDFIK_3Q2","Завантажити сертифікат")</f>
        <v>Завантажити сертифікат</v>
      </c>
    </row>
    <row r="70" spans="1:3" x14ac:dyDescent="0.3">
      <c r="A70" s="2">
        <v>69</v>
      </c>
      <c r="B70" t="s">
        <v>70</v>
      </c>
      <c r="C70" t="str">
        <f>HYPERLINK("https://talan.bank.gov.ua/get-user-certificate/NBaurxe2CsqLadQyf2B3","Завантажити сертифікат")</f>
        <v>Завантажити сертифікат</v>
      </c>
    </row>
    <row r="71" spans="1:3" x14ac:dyDescent="0.3">
      <c r="A71" s="2">
        <v>70</v>
      </c>
      <c r="B71" t="s">
        <v>71</v>
      </c>
      <c r="C71" t="str">
        <f>HYPERLINK("https://talan.bank.gov.ua/get-user-certificate/NBaursJCiGwzbkLAozE1","Завантажити сертифікат")</f>
        <v>Завантажити сертифікат</v>
      </c>
    </row>
    <row r="72" spans="1:3" x14ac:dyDescent="0.3">
      <c r="A72" s="2">
        <v>71</v>
      </c>
      <c r="B72" t="s">
        <v>72</v>
      </c>
      <c r="C72" t="str">
        <f>HYPERLINK("https://talan.bank.gov.ua/get-user-certificate/NBaurPY4CIAA8QLVUZXs","Завантажити сертифікат")</f>
        <v>Завантажити сертифікат</v>
      </c>
    </row>
    <row r="73" spans="1:3" x14ac:dyDescent="0.3">
      <c r="A73" s="2">
        <v>72</v>
      </c>
      <c r="B73" t="s">
        <v>73</v>
      </c>
      <c r="C73" t="str">
        <f>HYPERLINK("https://talan.bank.gov.ua/get-user-certificate/NBaurKlcrBoi_9yI6PGM","Завантажити сертифікат")</f>
        <v>Завантажити сертифікат</v>
      </c>
    </row>
    <row r="74" spans="1:3" x14ac:dyDescent="0.3">
      <c r="A74" s="2">
        <v>73</v>
      </c>
      <c r="B74" t="s">
        <v>74</v>
      </c>
      <c r="C74" t="str">
        <f>HYPERLINK("https://talan.bank.gov.ua/get-user-certificate/NBaurOZLo4P9Bg9wGonl","Завантажити сертифікат")</f>
        <v>Завантажити сертифікат</v>
      </c>
    </row>
    <row r="75" spans="1:3" x14ac:dyDescent="0.3">
      <c r="A75" s="2">
        <v>74</v>
      </c>
      <c r="B75" t="s">
        <v>75</v>
      </c>
      <c r="C75" t="str">
        <f>HYPERLINK("https://talan.bank.gov.ua/get-user-certificate/NBaur4ZBF7JoMWKhk4di","Завантажити сертифікат")</f>
        <v>Завантажити сертифікат</v>
      </c>
    </row>
    <row r="76" spans="1:3" x14ac:dyDescent="0.3">
      <c r="A76" s="2">
        <v>75</v>
      </c>
      <c r="B76" t="s">
        <v>76</v>
      </c>
      <c r="C76" t="str">
        <f>HYPERLINK("https://talan.bank.gov.ua/get-user-certificate/NBaurDEI0_WCce91bOtX","Завантажити сертифікат")</f>
        <v>Завантажити сертифікат</v>
      </c>
    </row>
    <row r="77" spans="1:3" x14ac:dyDescent="0.3">
      <c r="A77" s="2">
        <v>76</v>
      </c>
      <c r="B77" t="s">
        <v>77</v>
      </c>
      <c r="C77" t="str">
        <f>HYPERLINK("https://talan.bank.gov.ua/get-user-certificate/NBaurMpydEaEmF70UnAB","Завантажити сертифікат")</f>
        <v>Завантажити сертифікат</v>
      </c>
    </row>
    <row r="78" spans="1:3" x14ac:dyDescent="0.3">
      <c r="A78" s="2">
        <v>77</v>
      </c>
      <c r="B78" t="s">
        <v>78</v>
      </c>
      <c r="C78" t="str">
        <f>HYPERLINK("https://talan.bank.gov.ua/get-user-certificate/NBaurgmw4lfTr05iN3kA","Завантажити сертифікат")</f>
        <v>Завантажити сертифікат</v>
      </c>
    </row>
    <row r="79" spans="1:3" x14ac:dyDescent="0.3">
      <c r="A79" s="2">
        <v>78</v>
      </c>
      <c r="B79" t="s">
        <v>79</v>
      </c>
      <c r="C79" t="str">
        <f>HYPERLINK("https://talan.bank.gov.ua/get-user-certificate/NBauriab8xnOv3O0mCNp","Завантажити сертифікат")</f>
        <v>Завантажити сертифікат</v>
      </c>
    </row>
    <row r="80" spans="1:3" x14ac:dyDescent="0.3">
      <c r="A80" s="2">
        <v>79</v>
      </c>
      <c r="B80" t="s">
        <v>80</v>
      </c>
      <c r="C80" t="str">
        <f>HYPERLINK("https://talan.bank.gov.ua/get-user-certificate/NBaurM07izCOfLa_6q8-","Завантажити сертифікат")</f>
        <v>Завантажити сертифікат</v>
      </c>
    </row>
    <row r="81" spans="1:3" x14ac:dyDescent="0.3">
      <c r="A81" s="2">
        <v>80</v>
      </c>
      <c r="B81" t="s">
        <v>81</v>
      </c>
      <c r="C81" t="str">
        <f>HYPERLINK("https://talan.bank.gov.ua/get-user-certificate/NBaurkzE4Zu8Q3aYbDJb","Завантажити сертифікат")</f>
        <v>Завантажити сертифікат</v>
      </c>
    </row>
    <row r="82" spans="1:3" x14ac:dyDescent="0.3">
      <c r="A82" s="2">
        <v>81</v>
      </c>
      <c r="B82" t="s">
        <v>82</v>
      </c>
      <c r="C82" t="str">
        <f>HYPERLINK("https://talan.bank.gov.ua/get-user-certificate/NBaurr_kMaef9ZVSdMee","Завантажити сертифікат")</f>
        <v>Завантажити сертифікат</v>
      </c>
    </row>
    <row r="83" spans="1:3" x14ac:dyDescent="0.3">
      <c r="A83" s="2">
        <v>82</v>
      </c>
      <c r="B83" t="s">
        <v>83</v>
      </c>
      <c r="C83" t="str">
        <f>HYPERLINK("https://talan.bank.gov.ua/get-user-certificate/NBaurFGD1PxrB4puHv03","Завантажити сертифікат")</f>
        <v>Завантажити сертифікат</v>
      </c>
    </row>
    <row r="84" spans="1:3" x14ac:dyDescent="0.3">
      <c r="A84" s="2">
        <v>83</v>
      </c>
      <c r="B84" t="s">
        <v>84</v>
      </c>
      <c r="C84" t="str">
        <f>HYPERLINK("https://talan.bank.gov.ua/get-user-certificate/NBauraWgypF8cs0mImXX","Завантажити сертифікат")</f>
        <v>Завантажити сертифікат</v>
      </c>
    </row>
    <row r="85" spans="1:3" x14ac:dyDescent="0.3">
      <c r="A85" s="2">
        <v>84</v>
      </c>
      <c r="B85" t="s">
        <v>85</v>
      </c>
      <c r="C85" t="str">
        <f>HYPERLINK("https://talan.bank.gov.ua/get-user-certificate/NBaurQ3s_eVnr9AAh_jO","Завантажити сертифікат")</f>
        <v>Завантажити сертифікат</v>
      </c>
    </row>
    <row r="86" spans="1:3" x14ac:dyDescent="0.3">
      <c r="A86" s="2">
        <v>85</v>
      </c>
      <c r="B86" t="s">
        <v>86</v>
      </c>
      <c r="C86" t="str">
        <f>HYPERLINK("https://talan.bank.gov.ua/get-user-certificate/NBaurO6_lDTZ3VmZSN6A","Завантажити сертифікат")</f>
        <v>Завантажити сертифікат</v>
      </c>
    </row>
    <row r="87" spans="1:3" x14ac:dyDescent="0.3">
      <c r="A87" s="2">
        <v>86</v>
      </c>
      <c r="B87" t="s">
        <v>87</v>
      </c>
      <c r="C87" t="str">
        <f>HYPERLINK("https://talan.bank.gov.ua/get-user-certificate/NBaur4mFI6WiegJKBDcb","Завантажити сертифікат")</f>
        <v>Завантажити сертифікат</v>
      </c>
    </row>
    <row r="88" spans="1:3" x14ac:dyDescent="0.3">
      <c r="A88" s="2">
        <v>87</v>
      </c>
      <c r="B88" t="s">
        <v>88</v>
      </c>
      <c r="C88" t="str">
        <f>HYPERLINK("https://talan.bank.gov.ua/get-user-certificate/NBaurDknZuKcg1By7F8t","Завантажити сертифікат")</f>
        <v>Завантажити сертифікат</v>
      </c>
    </row>
    <row r="89" spans="1:3" x14ac:dyDescent="0.3">
      <c r="A89" s="2">
        <v>88</v>
      </c>
      <c r="B89" t="s">
        <v>89</v>
      </c>
      <c r="C89" t="str">
        <f>HYPERLINK("https://talan.bank.gov.ua/get-user-certificate/NBaurCndxreDcy79B4bf","Завантажити сертифікат")</f>
        <v>Завантажити сертифікат</v>
      </c>
    </row>
    <row r="90" spans="1:3" x14ac:dyDescent="0.3">
      <c r="A90" s="2">
        <v>89</v>
      </c>
      <c r="B90" t="s">
        <v>90</v>
      </c>
      <c r="C90" t="str">
        <f>HYPERLINK("https://talan.bank.gov.ua/get-user-certificate/NBaurL8MaR9JqATqd8DJ","Завантажити сертифікат")</f>
        <v>Завантажити сертифікат</v>
      </c>
    </row>
    <row r="91" spans="1:3" x14ac:dyDescent="0.3">
      <c r="A91" s="2">
        <v>90</v>
      </c>
      <c r="B91" t="s">
        <v>91</v>
      </c>
      <c r="C91" t="str">
        <f>HYPERLINK("https://talan.bank.gov.ua/get-user-certificate/NBaurgK-r5rQ5dM_YqVf","Завантажити сертифікат")</f>
        <v>Завантажити сертифікат</v>
      </c>
    </row>
    <row r="92" spans="1:3" x14ac:dyDescent="0.3">
      <c r="A92" s="2">
        <v>91</v>
      </c>
      <c r="B92" t="s">
        <v>92</v>
      </c>
      <c r="C92" t="str">
        <f>HYPERLINK("https://talan.bank.gov.ua/get-user-certificate/NBaurstJ2ZdDxe61LWNP","Завантажити сертифікат")</f>
        <v>Завантажити сертифікат</v>
      </c>
    </row>
    <row r="93" spans="1:3" x14ac:dyDescent="0.3">
      <c r="A93" s="2">
        <v>92</v>
      </c>
      <c r="B93" t="s">
        <v>93</v>
      </c>
      <c r="C93" t="str">
        <f>HYPERLINK("https://talan.bank.gov.ua/get-user-certificate/NBaurNrHkejfd5yTV3rj","Завантажити сертифікат")</f>
        <v>Завантажити сертифікат</v>
      </c>
    </row>
    <row r="94" spans="1:3" x14ac:dyDescent="0.3">
      <c r="A94" s="2">
        <v>93</v>
      </c>
      <c r="B94" t="s">
        <v>94</v>
      </c>
      <c r="C94" t="str">
        <f>HYPERLINK("https://talan.bank.gov.ua/get-user-certificate/NBaurjKInumg84m1IBR1","Завантажити сертифікат")</f>
        <v>Завантажити сертифікат</v>
      </c>
    </row>
    <row r="95" spans="1:3" x14ac:dyDescent="0.3">
      <c r="A95" s="2">
        <v>94</v>
      </c>
      <c r="B95" t="s">
        <v>95</v>
      </c>
      <c r="C95" t="str">
        <f>HYPERLINK("https://talan.bank.gov.ua/get-user-certificate/NBaurN8t_1DMd-pDRMuh","Завантажити сертифікат")</f>
        <v>Завантажити сертифікат</v>
      </c>
    </row>
    <row r="96" spans="1:3" x14ac:dyDescent="0.3">
      <c r="A96" s="2">
        <v>95</v>
      </c>
      <c r="B96" t="s">
        <v>96</v>
      </c>
      <c r="C96" t="str">
        <f>HYPERLINK("https://talan.bank.gov.ua/get-user-certificate/NBaurIn8zQ8h72YLWvsD","Завантажити сертифікат")</f>
        <v>Завантажити сертифікат</v>
      </c>
    </row>
    <row r="97" spans="1:3" x14ac:dyDescent="0.3">
      <c r="A97" s="2">
        <v>96</v>
      </c>
      <c r="B97" t="s">
        <v>97</v>
      </c>
      <c r="C97" t="str">
        <f>HYPERLINK("https://talan.bank.gov.ua/get-user-certificate/NBaurc4xz9-mv6E1CK-z","Завантажити сертифікат")</f>
        <v>Завантажити сертифікат</v>
      </c>
    </row>
    <row r="98" spans="1:3" x14ac:dyDescent="0.3">
      <c r="A98" s="2">
        <v>97</v>
      </c>
      <c r="B98" t="s">
        <v>98</v>
      </c>
      <c r="C98" t="str">
        <f>HYPERLINK("https://talan.bank.gov.ua/get-user-certificate/NBaurpeJlmJoCV1oaSTU","Завантажити сертифікат")</f>
        <v>Завантажити сертифікат</v>
      </c>
    </row>
    <row r="99" spans="1:3" x14ac:dyDescent="0.3">
      <c r="A99" s="2">
        <v>98</v>
      </c>
      <c r="B99" t="s">
        <v>99</v>
      </c>
      <c r="C99" t="str">
        <f>HYPERLINK("https://talan.bank.gov.ua/get-user-certificate/NBaur42OnZ9A_Kz0a51o","Завантажити сертифікат")</f>
        <v>Завантажити сертифікат</v>
      </c>
    </row>
    <row r="100" spans="1:3" x14ac:dyDescent="0.3">
      <c r="A100" s="2">
        <v>99</v>
      </c>
      <c r="B100" t="s">
        <v>100</v>
      </c>
      <c r="C100" t="str">
        <f>HYPERLINK("https://talan.bank.gov.ua/get-user-certificate/NBaur2kcWllPh9wiryf3","Завантажити сертифікат")</f>
        <v>Завантажити сертифікат</v>
      </c>
    </row>
    <row r="101" spans="1:3" x14ac:dyDescent="0.3">
      <c r="A101" s="2">
        <v>100</v>
      </c>
      <c r="B101" t="s">
        <v>101</v>
      </c>
      <c r="C101" t="str">
        <f>HYPERLINK("https://talan.bank.gov.ua/get-user-certificate/NBaurBX2zgHmiIE6diCy","Завантажити сертифікат")</f>
        <v>Завантажити сертифікат</v>
      </c>
    </row>
    <row r="102" spans="1:3" x14ac:dyDescent="0.3">
      <c r="A102" s="2">
        <v>101</v>
      </c>
      <c r="B102" t="s">
        <v>102</v>
      </c>
      <c r="C102" t="str">
        <f>HYPERLINK("https://talan.bank.gov.ua/get-user-certificate/NBaurL9WaXo6eherAM9l","Завантажити сертифікат")</f>
        <v>Завантажити сертифікат</v>
      </c>
    </row>
    <row r="103" spans="1:3" x14ac:dyDescent="0.3">
      <c r="A103" s="2">
        <v>102</v>
      </c>
      <c r="B103" t="s">
        <v>103</v>
      </c>
      <c r="C103" t="str">
        <f>HYPERLINK("https://talan.bank.gov.ua/get-user-certificate/NBaurf2LDDBild3zg73S","Завантажити сертифікат")</f>
        <v>Завантажити сертифікат</v>
      </c>
    </row>
    <row r="104" spans="1:3" x14ac:dyDescent="0.3">
      <c r="A104" s="2">
        <v>103</v>
      </c>
      <c r="B104" t="s">
        <v>104</v>
      </c>
      <c r="C104" t="str">
        <f>HYPERLINK("https://talan.bank.gov.ua/get-user-certificate/NBaurwBDgIv8Rw-jO0_p","Завантажити сертифікат")</f>
        <v>Завантажити сертифікат</v>
      </c>
    </row>
    <row r="105" spans="1:3" x14ac:dyDescent="0.3">
      <c r="A105" s="2">
        <v>104</v>
      </c>
      <c r="B105" t="s">
        <v>105</v>
      </c>
      <c r="C105" t="str">
        <f>HYPERLINK("https://talan.bank.gov.ua/get-user-certificate/NBaurLQCCDQXeBRLirey","Завантажити сертифікат")</f>
        <v>Завантажити сертифікат</v>
      </c>
    </row>
    <row r="106" spans="1:3" x14ac:dyDescent="0.3">
      <c r="A106" s="2">
        <v>105</v>
      </c>
      <c r="B106" t="s">
        <v>106</v>
      </c>
      <c r="C106" t="str">
        <f>HYPERLINK("https://talan.bank.gov.ua/get-user-certificate/NBaurf4XmlLoFHd0Y5mA","Завантажити сертифікат")</f>
        <v>Завантажити сертифікат</v>
      </c>
    </row>
    <row r="107" spans="1:3" x14ac:dyDescent="0.3">
      <c r="A107" s="2">
        <v>106</v>
      </c>
      <c r="B107" t="s">
        <v>107</v>
      </c>
      <c r="C107" t="str">
        <f>HYPERLINK("https://talan.bank.gov.ua/get-user-certificate/NBaurFz1dxeVy9XuDw7K","Завантажити сертифікат")</f>
        <v>Завантажити сертифікат</v>
      </c>
    </row>
    <row r="108" spans="1:3" x14ac:dyDescent="0.3">
      <c r="A108" s="2">
        <v>107</v>
      </c>
      <c r="B108" t="s">
        <v>108</v>
      </c>
      <c r="C108" t="str">
        <f>HYPERLINK("https://talan.bank.gov.ua/get-user-certificate/NBaurCxh_lz7ddQuCaIe","Завантажити сертифікат")</f>
        <v>Завантажити сертифікат</v>
      </c>
    </row>
    <row r="109" spans="1:3" x14ac:dyDescent="0.3">
      <c r="A109" s="2">
        <v>108</v>
      </c>
      <c r="B109" t="s">
        <v>109</v>
      </c>
      <c r="C109" t="str">
        <f>HYPERLINK("https://talan.bank.gov.ua/get-user-certificate/NBaurZWPF83qIjY37FUc","Завантажити сертифікат")</f>
        <v>Завантажити сертифікат</v>
      </c>
    </row>
    <row r="110" spans="1:3" x14ac:dyDescent="0.3">
      <c r="A110" s="2">
        <v>109</v>
      </c>
      <c r="B110" t="s">
        <v>110</v>
      </c>
      <c r="C110" t="str">
        <f>HYPERLINK("https://talan.bank.gov.ua/get-user-certificate/NBaur8h2SjrziAUiLUg8","Завантажити сертифікат")</f>
        <v>Завантажити сертифікат</v>
      </c>
    </row>
    <row r="111" spans="1:3" x14ac:dyDescent="0.3">
      <c r="A111" s="2">
        <v>110</v>
      </c>
      <c r="B111" t="s">
        <v>111</v>
      </c>
      <c r="C111" t="str">
        <f>HYPERLINK("https://talan.bank.gov.ua/get-user-certificate/NBaurecWoguu4k75kxOL","Завантажити сертифікат")</f>
        <v>Завантажити сертифікат</v>
      </c>
    </row>
    <row r="112" spans="1:3" x14ac:dyDescent="0.3">
      <c r="A112" s="2">
        <v>111</v>
      </c>
      <c r="B112" t="s">
        <v>112</v>
      </c>
      <c r="C112" t="str">
        <f>HYPERLINK("https://talan.bank.gov.ua/get-user-certificate/NBaur0rXsgxdwa3r-4ir","Завантажити сертифікат")</f>
        <v>Завантажити сертифікат</v>
      </c>
    </row>
    <row r="113" spans="1:3" x14ac:dyDescent="0.3">
      <c r="A113" s="2">
        <v>112</v>
      </c>
      <c r="B113" t="s">
        <v>113</v>
      </c>
      <c r="C113" t="str">
        <f>HYPERLINK("https://talan.bank.gov.ua/get-user-certificate/NBaurvH6w9YGU7RA0_mU","Завантажити сертифікат")</f>
        <v>Завантажити сертифікат</v>
      </c>
    </row>
    <row r="114" spans="1:3" x14ac:dyDescent="0.3">
      <c r="A114" s="2">
        <v>113</v>
      </c>
      <c r="B114" t="s">
        <v>114</v>
      </c>
      <c r="C114" t="str">
        <f>HYPERLINK("https://talan.bank.gov.ua/get-user-certificate/NBaur1ynRqbTQyLBLs2L","Завантажити сертифікат")</f>
        <v>Завантажити сертифікат</v>
      </c>
    </row>
    <row r="115" spans="1:3" x14ac:dyDescent="0.3">
      <c r="A115" s="2">
        <v>114</v>
      </c>
      <c r="B115" t="s">
        <v>115</v>
      </c>
      <c r="C115" t="str">
        <f>HYPERLINK("https://talan.bank.gov.ua/get-user-certificate/NBaurE0H-eWGaz4ayuAl","Завантажити сертифікат")</f>
        <v>Завантажити сертифікат</v>
      </c>
    </row>
    <row r="116" spans="1:3" x14ac:dyDescent="0.3">
      <c r="A116" s="2">
        <v>115</v>
      </c>
      <c r="B116" t="s">
        <v>116</v>
      </c>
      <c r="C116" t="str">
        <f>HYPERLINK("https://talan.bank.gov.ua/get-user-certificate/NBaurGcNsomKbfWazYO4","Завантажити сертифікат")</f>
        <v>Завантажити сертифікат</v>
      </c>
    </row>
    <row r="117" spans="1:3" x14ac:dyDescent="0.3">
      <c r="A117" s="2">
        <v>116</v>
      </c>
      <c r="B117" t="s">
        <v>117</v>
      </c>
      <c r="C117" t="str">
        <f>HYPERLINK("https://talan.bank.gov.ua/get-user-certificate/NBaurfvqwnJKvF17jJIw","Завантажити сертифікат")</f>
        <v>Завантажити сертифікат</v>
      </c>
    </row>
    <row r="118" spans="1:3" x14ac:dyDescent="0.3">
      <c r="A118" s="2">
        <v>117</v>
      </c>
      <c r="B118" t="s">
        <v>118</v>
      </c>
      <c r="C118" t="str">
        <f>HYPERLINK("https://talan.bank.gov.ua/get-user-certificate/NBaurtLccylinrJVzLnV","Завантажити сертифікат")</f>
        <v>Завантажити сертифікат</v>
      </c>
    </row>
    <row r="119" spans="1:3" x14ac:dyDescent="0.3">
      <c r="A119" s="2">
        <v>118</v>
      </c>
      <c r="B119" t="s">
        <v>119</v>
      </c>
      <c r="C119" t="str">
        <f>HYPERLINK("https://talan.bank.gov.ua/get-user-certificate/NBaur35CET-_zdWlHtTs","Завантажити сертифікат")</f>
        <v>Завантажити сертифікат</v>
      </c>
    </row>
    <row r="120" spans="1:3" x14ac:dyDescent="0.3">
      <c r="A120" s="2">
        <v>119</v>
      </c>
      <c r="B120" t="s">
        <v>120</v>
      </c>
      <c r="C120" t="str">
        <f>HYPERLINK("https://talan.bank.gov.ua/get-user-certificate/NBauro91HIAqwKa1cNdc","Завантажити сертифікат")</f>
        <v>Завантажити сертифікат</v>
      </c>
    </row>
    <row r="121" spans="1:3" x14ac:dyDescent="0.3">
      <c r="A121" s="2">
        <v>120</v>
      </c>
      <c r="B121" t="s">
        <v>121</v>
      </c>
      <c r="C121" t="str">
        <f>HYPERLINK("https://talan.bank.gov.ua/get-user-certificate/NBaurr-96nEurYLAe67l","Завантажити сертифікат")</f>
        <v>Завантажити сертифікат</v>
      </c>
    </row>
    <row r="122" spans="1:3" x14ac:dyDescent="0.3">
      <c r="A122" s="2">
        <v>121</v>
      </c>
      <c r="B122" t="s">
        <v>122</v>
      </c>
      <c r="C122" t="str">
        <f>HYPERLINK("https://talan.bank.gov.ua/get-user-certificate/NBaurTeeErDRGNc8SnU1","Завантажити сертифікат")</f>
        <v>Завантажити сертифікат</v>
      </c>
    </row>
    <row r="123" spans="1:3" x14ac:dyDescent="0.3">
      <c r="A123" s="2">
        <v>122</v>
      </c>
      <c r="B123" t="s">
        <v>123</v>
      </c>
      <c r="C123" t="str">
        <f>HYPERLINK("https://talan.bank.gov.ua/get-user-certificate/NBaurGy5ygjJ_FZ-c44E","Завантажити сертифікат")</f>
        <v>Завантажити сертифікат</v>
      </c>
    </row>
    <row r="124" spans="1:3" x14ac:dyDescent="0.3">
      <c r="A124" s="2">
        <v>123</v>
      </c>
      <c r="B124" t="s">
        <v>124</v>
      </c>
      <c r="C124" t="str">
        <f>HYPERLINK("https://talan.bank.gov.ua/get-user-certificate/NBaurbLbxIo2uPmyX0PR","Завантажити сертифікат")</f>
        <v>Завантажити сертифікат</v>
      </c>
    </row>
    <row r="125" spans="1:3" x14ac:dyDescent="0.3">
      <c r="A125" s="2">
        <v>124</v>
      </c>
      <c r="B125" t="s">
        <v>125</v>
      </c>
      <c r="C125" t="str">
        <f>HYPERLINK("https://talan.bank.gov.ua/get-user-certificate/NBaurabBibsAYLQoZN5M","Завантажити сертифікат")</f>
        <v>Завантажити сертифікат</v>
      </c>
    </row>
    <row r="126" spans="1:3" x14ac:dyDescent="0.3">
      <c r="A126" s="2">
        <v>125</v>
      </c>
      <c r="B126" t="s">
        <v>126</v>
      </c>
      <c r="C126" t="str">
        <f>HYPERLINK("https://talan.bank.gov.ua/get-user-certificate/NBaurRiTA0O__fCel1GY","Завантажити сертифікат")</f>
        <v>Завантажити сертифікат</v>
      </c>
    </row>
    <row r="127" spans="1:3" x14ac:dyDescent="0.3">
      <c r="A127" s="2">
        <v>126</v>
      </c>
      <c r="B127" t="s">
        <v>127</v>
      </c>
      <c r="C127" t="str">
        <f>HYPERLINK("https://talan.bank.gov.ua/get-user-certificate/NBaurlI6WbRNaFtrHw1k","Завантажити сертифікат")</f>
        <v>Завантажити сертифікат</v>
      </c>
    </row>
    <row r="128" spans="1:3" x14ac:dyDescent="0.3">
      <c r="A128" s="2">
        <v>127</v>
      </c>
      <c r="B128" t="s">
        <v>128</v>
      </c>
      <c r="C128" t="str">
        <f>HYPERLINK("https://talan.bank.gov.ua/get-user-certificate/NBauruXI0uvQoFFAVL8m","Завантажити сертифікат")</f>
        <v>Завантажити сертифікат</v>
      </c>
    </row>
    <row r="129" spans="1:3" x14ac:dyDescent="0.3">
      <c r="A129" s="2">
        <v>128</v>
      </c>
      <c r="B129" t="s">
        <v>129</v>
      </c>
      <c r="C129" t="str">
        <f>HYPERLINK("https://talan.bank.gov.ua/get-user-certificate/NBauru7r0hsxboVjGPDi","Завантажити сертифікат")</f>
        <v>Завантажити сертифікат</v>
      </c>
    </row>
    <row r="130" spans="1:3" x14ac:dyDescent="0.3">
      <c r="A130" s="2">
        <v>129</v>
      </c>
      <c r="B130" t="s">
        <v>130</v>
      </c>
      <c r="C130" t="str">
        <f>HYPERLINK("https://talan.bank.gov.ua/get-user-certificate/NBaurlZjwU_y3ZJwGiyj","Завантажити сертифікат")</f>
        <v>Завантажити сертифікат</v>
      </c>
    </row>
    <row r="131" spans="1:3" x14ac:dyDescent="0.3">
      <c r="A131" s="2">
        <v>130</v>
      </c>
      <c r="B131" t="s">
        <v>131</v>
      </c>
      <c r="C131" t="str">
        <f>HYPERLINK("https://talan.bank.gov.ua/get-user-certificate/NBaurFVTGbl1llQ5Ub0x","Завантажити сертифікат")</f>
        <v>Завантажити сертифікат</v>
      </c>
    </row>
    <row r="132" spans="1:3" x14ac:dyDescent="0.3">
      <c r="A132" s="2">
        <v>131</v>
      </c>
      <c r="B132" t="s">
        <v>132</v>
      </c>
      <c r="C132" t="str">
        <f>HYPERLINK("https://talan.bank.gov.ua/get-user-certificate/NBaurNwhNZqP3SaWEB89","Завантажити сертифікат")</f>
        <v>Завантажити сертифікат</v>
      </c>
    </row>
    <row r="133" spans="1:3" x14ac:dyDescent="0.3">
      <c r="A133" s="2">
        <v>132</v>
      </c>
      <c r="B133" t="s">
        <v>133</v>
      </c>
      <c r="C133" t="str">
        <f>HYPERLINK("https://talan.bank.gov.ua/get-user-certificate/NBaurA1q-mA2jakE1t5m","Завантажити сертифікат")</f>
        <v>Завантажити сертифікат</v>
      </c>
    </row>
    <row r="134" spans="1:3" x14ac:dyDescent="0.3">
      <c r="A134" s="2">
        <v>133</v>
      </c>
      <c r="B134" t="s">
        <v>134</v>
      </c>
      <c r="C134" t="str">
        <f>HYPERLINK("https://talan.bank.gov.ua/get-user-certificate/NBaursDZWz-32aSyR5fW","Завантажити сертифікат")</f>
        <v>Завантажити сертифікат</v>
      </c>
    </row>
    <row r="135" spans="1:3" x14ac:dyDescent="0.3">
      <c r="A135" s="2">
        <v>134</v>
      </c>
      <c r="B135" t="s">
        <v>135</v>
      </c>
      <c r="C135" t="str">
        <f>HYPERLINK("https://talan.bank.gov.ua/get-user-certificate/NBaurWCAuOcbOTcIOwuK","Завантажити сертифікат")</f>
        <v>Завантажити сертифікат</v>
      </c>
    </row>
    <row r="136" spans="1:3" x14ac:dyDescent="0.3">
      <c r="A136" s="2">
        <v>135</v>
      </c>
      <c r="B136" t="s">
        <v>136</v>
      </c>
      <c r="C136" t="str">
        <f>HYPERLINK("https://talan.bank.gov.ua/get-user-certificate/NBaur_tABR4a8VGpUmlw","Завантажити сертифікат")</f>
        <v>Завантажити сертифікат</v>
      </c>
    </row>
    <row r="137" spans="1:3" x14ac:dyDescent="0.3">
      <c r="A137" s="2">
        <v>136</v>
      </c>
      <c r="B137" t="s">
        <v>137</v>
      </c>
      <c r="C137" t="str">
        <f>HYPERLINK("https://talan.bank.gov.ua/get-user-certificate/NBaur84o29hPcvCVjlxW","Завантажити сертифікат")</f>
        <v>Завантажити сертифікат</v>
      </c>
    </row>
    <row r="138" spans="1:3" x14ac:dyDescent="0.3">
      <c r="A138" s="2">
        <v>137</v>
      </c>
      <c r="B138" t="s">
        <v>138</v>
      </c>
      <c r="C138" t="str">
        <f>HYPERLINK("https://talan.bank.gov.ua/get-user-certificate/NBaurEhWOVDbrL2b9bM-","Завантажити сертифікат")</f>
        <v>Завантажити сертифікат</v>
      </c>
    </row>
    <row r="139" spans="1:3" x14ac:dyDescent="0.3">
      <c r="A139" s="2">
        <v>138</v>
      </c>
      <c r="B139" t="s">
        <v>139</v>
      </c>
      <c r="C139" t="str">
        <f>HYPERLINK("https://talan.bank.gov.ua/get-user-certificate/NBaurTutAM2iXDE1tkb4","Завантажити сертифікат")</f>
        <v>Завантажити сертифікат</v>
      </c>
    </row>
    <row r="140" spans="1:3" x14ac:dyDescent="0.3">
      <c r="A140" s="2">
        <v>139</v>
      </c>
      <c r="B140" t="s">
        <v>140</v>
      </c>
      <c r="C140" t="str">
        <f>HYPERLINK("https://talan.bank.gov.ua/get-user-certificate/NBaur1Jtga82UM6Ilqk9","Завантажити сертифікат")</f>
        <v>Завантажити сертифікат</v>
      </c>
    </row>
    <row r="141" spans="1:3" x14ac:dyDescent="0.3">
      <c r="A141" s="2">
        <v>140</v>
      </c>
      <c r="B141" t="s">
        <v>141</v>
      </c>
      <c r="C141" t="str">
        <f>HYPERLINK("https://talan.bank.gov.ua/get-user-certificate/NBaurXvCs_tJdJr0kouQ","Завантажити сертифікат")</f>
        <v>Завантажити сертифікат</v>
      </c>
    </row>
    <row r="142" spans="1:3" x14ac:dyDescent="0.3">
      <c r="A142" s="2">
        <v>141</v>
      </c>
      <c r="B142" t="s">
        <v>142</v>
      </c>
      <c r="C142" t="str">
        <f>HYPERLINK("https://talan.bank.gov.ua/get-user-certificate/NBaurlqkqW_S-R69_AUt","Завантажити сертифікат")</f>
        <v>Завантажити сертифікат</v>
      </c>
    </row>
    <row r="143" spans="1:3" x14ac:dyDescent="0.3">
      <c r="A143" s="2">
        <v>142</v>
      </c>
      <c r="B143" t="s">
        <v>143</v>
      </c>
      <c r="C143" t="str">
        <f>HYPERLINK("https://talan.bank.gov.ua/get-user-certificate/NBaurlspHUOsc8Ht1Qsi","Завантажити сертифікат")</f>
        <v>Завантажити сертифікат</v>
      </c>
    </row>
    <row r="144" spans="1:3" x14ac:dyDescent="0.3">
      <c r="A144" s="2">
        <v>143</v>
      </c>
      <c r="B144" t="s">
        <v>144</v>
      </c>
      <c r="C144" t="str">
        <f>HYPERLINK("https://talan.bank.gov.ua/get-user-certificate/NBaurxpLOSU5RKelxohj","Завантажити сертифікат")</f>
        <v>Завантажити сертифікат</v>
      </c>
    </row>
    <row r="145" spans="1:3" x14ac:dyDescent="0.3">
      <c r="A145" s="2">
        <v>144</v>
      </c>
      <c r="B145" t="s">
        <v>145</v>
      </c>
      <c r="C145" t="str">
        <f>HYPERLINK("https://talan.bank.gov.ua/get-user-certificate/NBaur8E6-VkntYm8DGAR","Завантажити сертифікат")</f>
        <v>Завантажити сертифікат</v>
      </c>
    </row>
    <row r="146" spans="1:3" x14ac:dyDescent="0.3">
      <c r="A146" s="2">
        <v>145</v>
      </c>
      <c r="B146" t="s">
        <v>146</v>
      </c>
      <c r="C146" t="str">
        <f>HYPERLINK("https://talan.bank.gov.ua/get-user-certificate/NBaurozPvdPnKMgPaXYI","Завантажити сертифікат")</f>
        <v>Завантажити сертифікат</v>
      </c>
    </row>
    <row r="147" spans="1:3" x14ac:dyDescent="0.3">
      <c r="A147" s="2">
        <v>146</v>
      </c>
      <c r="B147" t="s">
        <v>147</v>
      </c>
      <c r="C147" t="str">
        <f>HYPERLINK("https://talan.bank.gov.ua/get-user-certificate/NBaurGdQRz8-PdD2W-_t","Завантажити сертифікат")</f>
        <v>Завантажити сертифікат</v>
      </c>
    </row>
    <row r="148" spans="1:3" x14ac:dyDescent="0.3">
      <c r="A148" s="2">
        <v>147</v>
      </c>
      <c r="B148" t="s">
        <v>148</v>
      </c>
      <c r="C148" t="str">
        <f>HYPERLINK("https://talan.bank.gov.ua/get-user-certificate/NBauriZFSPO-SUUE2ntc","Завантажити сертифікат")</f>
        <v>Завантажити сертифікат</v>
      </c>
    </row>
    <row r="149" spans="1:3" x14ac:dyDescent="0.3">
      <c r="A149" s="2">
        <v>148</v>
      </c>
      <c r="B149" t="s">
        <v>149</v>
      </c>
      <c r="C149" t="str">
        <f>HYPERLINK("https://talan.bank.gov.ua/get-user-certificate/NBaurBfpjhti_t9Nc5ht","Завантажити сертифікат")</f>
        <v>Завантажити сертифікат</v>
      </c>
    </row>
    <row r="150" spans="1:3" x14ac:dyDescent="0.3">
      <c r="A150" s="2">
        <v>149</v>
      </c>
      <c r="B150" t="s">
        <v>150</v>
      </c>
      <c r="C150" t="str">
        <f>HYPERLINK("https://talan.bank.gov.ua/get-user-certificate/NBaurMUR0YhnPsWsK7Px","Завантажити сертифікат")</f>
        <v>Завантажити сертифікат</v>
      </c>
    </row>
    <row r="151" spans="1:3" x14ac:dyDescent="0.3">
      <c r="A151" s="2">
        <v>150</v>
      </c>
      <c r="B151" t="s">
        <v>151</v>
      </c>
      <c r="C151" t="str">
        <f>HYPERLINK("https://talan.bank.gov.ua/get-user-certificate/NBaurFbapXnNTEDlU_76","Завантажити сертифікат")</f>
        <v>Завантажити сертифікат</v>
      </c>
    </row>
    <row r="152" spans="1:3" x14ac:dyDescent="0.3">
      <c r="A152" s="2">
        <v>151</v>
      </c>
      <c r="B152" t="s">
        <v>152</v>
      </c>
      <c r="C152" t="str">
        <f>HYPERLINK("https://talan.bank.gov.ua/get-user-certificate/NBaur8R2a7-_ACrxaYtT","Завантажити сертифікат")</f>
        <v>Завантажити сертифікат</v>
      </c>
    </row>
    <row r="153" spans="1:3" x14ac:dyDescent="0.3">
      <c r="A153" s="2">
        <v>152</v>
      </c>
      <c r="B153" t="s">
        <v>153</v>
      </c>
      <c r="C153" t="str">
        <f>HYPERLINK("https://talan.bank.gov.ua/get-user-certificate/NBaurowMSak-bazjOFfj","Завантажити сертифікат")</f>
        <v>Завантажити сертифікат</v>
      </c>
    </row>
    <row r="154" spans="1:3" x14ac:dyDescent="0.3">
      <c r="A154" s="2">
        <v>153</v>
      </c>
      <c r="B154" t="s">
        <v>154</v>
      </c>
      <c r="C154" t="str">
        <f>HYPERLINK("https://talan.bank.gov.ua/get-user-certificate/NBaurOBHoWjH5FA_DDSM","Завантажити сертифікат")</f>
        <v>Завантажити сертифікат</v>
      </c>
    </row>
    <row r="155" spans="1:3" x14ac:dyDescent="0.3">
      <c r="A155" s="2">
        <v>154</v>
      </c>
      <c r="B155" t="s">
        <v>155</v>
      </c>
      <c r="C155" t="str">
        <f>HYPERLINK("https://talan.bank.gov.ua/get-user-certificate/NBaurBDBB05f7sdNKMBl","Завантажити сертифікат")</f>
        <v>Завантажити сертифікат</v>
      </c>
    </row>
    <row r="156" spans="1:3" x14ac:dyDescent="0.3">
      <c r="A156" s="2">
        <v>155</v>
      </c>
      <c r="B156" t="s">
        <v>156</v>
      </c>
      <c r="C156" t="str">
        <f>HYPERLINK("https://talan.bank.gov.ua/get-user-certificate/NBaur0lWrOTHDFO8zGzc","Завантажити сертифікат")</f>
        <v>Завантажити сертифікат</v>
      </c>
    </row>
    <row r="157" spans="1:3" x14ac:dyDescent="0.3">
      <c r="A157" s="2">
        <v>156</v>
      </c>
      <c r="B157" t="s">
        <v>157</v>
      </c>
      <c r="C157" t="str">
        <f>HYPERLINK("https://talan.bank.gov.ua/get-user-certificate/NBaurfaFgGS42FivWwq1","Завантажити сертифікат")</f>
        <v>Завантажити сертифікат</v>
      </c>
    </row>
    <row r="158" spans="1:3" x14ac:dyDescent="0.3">
      <c r="A158" s="2">
        <v>157</v>
      </c>
      <c r="B158" t="s">
        <v>158</v>
      </c>
      <c r="C158" t="str">
        <f>HYPERLINK("https://talan.bank.gov.ua/get-user-certificate/NBauryFFDXGWQluBqkgg","Завантажити сертифікат")</f>
        <v>Завантажити сертифікат</v>
      </c>
    </row>
    <row r="159" spans="1:3" x14ac:dyDescent="0.3">
      <c r="A159" s="2">
        <v>158</v>
      </c>
      <c r="B159" t="s">
        <v>159</v>
      </c>
      <c r="C159" t="str">
        <f>HYPERLINK("https://talan.bank.gov.ua/get-user-certificate/NBaurfJCthsUSp_iybUl","Завантажити сертифікат")</f>
        <v>Завантажити сертифікат</v>
      </c>
    </row>
    <row r="160" spans="1:3" x14ac:dyDescent="0.3">
      <c r="A160" s="2">
        <v>159</v>
      </c>
      <c r="B160" t="s">
        <v>160</v>
      </c>
      <c r="C160" t="str">
        <f>HYPERLINK("https://talan.bank.gov.ua/get-user-certificate/NBaurDd23MmJSWEIXAh-","Завантажити сертифікат")</f>
        <v>Завантажити сертифікат</v>
      </c>
    </row>
    <row r="161" spans="1:3" x14ac:dyDescent="0.3">
      <c r="A161" s="2">
        <v>160</v>
      </c>
      <c r="B161" t="s">
        <v>161</v>
      </c>
      <c r="C161" t="str">
        <f>HYPERLINK("https://talan.bank.gov.ua/get-user-certificate/NBaurjaBzb4lUr2NfRxf","Завантажити сертифікат")</f>
        <v>Завантажити сертифікат</v>
      </c>
    </row>
    <row r="162" spans="1:3" x14ac:dyDescent="0.3">
      <c r="A162" s="2">
        <v>161</v>
      </c>
      <c r="B162" t="s">
        <v>162</v>
      </c>
      <c r="C162" t="str">
        <f>HYPERLINK("https://talan.bank.gov.ua/get-user-certificate/NBauruMp8DaREz5fjye8","Завантажити сертифікат")</f>
        <v>Завантажити сертифікат</v>
      </c>
    </row>
    <row r="163" spans="1:3" x14ac:dyDescent="0.3">
      <c r="A163" s="2">
        <v>162</v>
      </c>
      <c r="B163" t="s">
        <v>163</v>
      </c>
      <c r="C163" t="str">
        <f>HYPERLINK("https://talan.bank.gov.ua/get-user-certificate/NBaurmK3LqjL--nUm0Av","Завантажити сертифікат")</f>
        <v>Завантажити сертифікат</v>
      </c>
    </row>
    <row r="164" spans="1:3" x14ac:dyDescent="0.3">
      <c r="A164" s="2">
        <v>163</v>
      </c>
      <c r="B164" t="s">
        <v>164</v>
      </c>
      <c r="C164" t="str">
        <f>HYPERLINK("https://talan.bank.gov.ua/get-user-certificate/NBaursmWJwuVao0nHbhq","Завантажити сертифікат")</f>
        <v>Завантажити сертифікат</v>
      </c>
    </row>
    <row r="165" spans="1:3" x14ac:dyDescent="0.3">
      <c r="A165" s="2">
        <v>164</v>
      </c>
      <c r="B165" t="s">
        <v>165</v>
      </c>
      <c r="C165" t="str">
        <f>HYPERLINK("https://talan.bank.gov.ua/get-user-certificate/NBauryRYodhVVr8qj80b","Завантажити сертифікат")</f>
        <v>Завантажити сертифікат</v>
      </c>
    </row>
    <row r="166" spans="1:3" x14ac:dyDescent="0.3">
      <c r="A166" s="2">
        <v>165</v>
      </c>
      <c r="B166" t="s">
        <v>166</v>
      </c>
      <c r="C166" t="str">
        <f>HYPERLINK("https://talan.bank.gov.ua/get-user-certificate/NBaurwlrNbD_yiYRFPK6","Завантажити сертифікат")</f>
        <v>Завантажити сертифікат</v>
      </c>
    </row>
    <row r="167" spans="1:3" x14ac:dyDescent="0.3">
      <c r="A167" s="2">
        <v>166</v>
      </c>
      <c r="B167" t="s">
        <v>164</v>
      </c>
      <c r="C167" t="str">
        <f>HYPERLINK("https://talan.bank.gov.ua/get-user-certificate/NBaur20xk_Fg-F_1hHTO","Завантажити сертифікат")</f>
        <v>Завантажити сертифікат</v>
      </c>
    </row>
    <row r="168" spans="1:3" x14ac:dyDescent="0.3">
      <c r="A168" s="2">
        <v>167</v>
      </c>
      <c r="B168" t="s">
        <v>167</v>
      </c>
      <c r="C168" t="str">
        <f>HYPERLINK("https://talan.bank.gov.ua/get-user-certificate/NBaur-f_EZLJYNRFvi0L","Завантажити сертифікат")</f>
        <v>Завантажити сертифікат</v>
      </c>
    </row>
    <row r="169" spans="1:3" x14ac:dyDescent="0.3">
      <c r="A169" s="2">
        <v>168</v>
      </c>
      <c r="B169" t="s">
        <v>168</v>
      </c>
      <c r="C169" t="str">
        <f>HYPERLINK("https://talan.bank.gov.ua/get-user-certificate/NBaur1G9XusV1RzP7Sxf","Завантажити сертифікат")</f>
        <v>Завантажити сертифікат</v>
      </c>
    </row>
    <row r="170" spans="1:3" x14ac:dyDescent="0.3">
      <c r="A170" s="2">
        <v>169</v>
      </c>
      <c r="B170" t="s">
        <v>169</v>
      </c>
      <c r="C170" t="str">
        <f>HYPERLINK("https://talan.bank.gov.ua/get-user-certificate/NBaurKM784mHwlT0oMN4","Завантажити сертифікат")</f>
        <v>Завантажити сертифікат</v>
      </c>
    </row>
    <row r="171" spans="1:3" x14ac:dyDescent="0.3">
      <c r="A171" s="2">
        <v>170</v>
      </c>
      <c r="B171" t="s">
        <v>170</v>
      </c>
      <c r="C171" t="str">
        <f>HYPERLINK("https://talan.bank.gov.ua/get-user-certificate/NBaurOlH3rhtBt1GG4bI","Завантажити сертифікат")</f>
        <v>Завантажити сертифікат</v>
      </c>
    </row>
    <row r="172" spans="1:3" x14ac:dyDescent="0.3">
      <c r="A172" s="2">
        <v>171</v>
      </c>
      <c r="B172" t="s">
        <v>171</v>
      </c>
      <c r="C172" t="str">
        <f>HYPERLINK("https://talan.bank.gov.ua/get-user-certificate/NBaurMyTVHqOEic0oThY","Завантажити сертифікат")</f>
        <v>Завантажити сертифікат</v>
      </c>
    </row>
    <row r="173" spans="1:3" x14ac:dyDescent="0.3">
      <c r="A173" s="2">
        <v>172</v>
      </c>
      <c r="B173" t="s">
        <v>172</v>
      </c>
      <c r="C173" t="str">
        <f>HYPERLINK("https://talan.bank.gov.ua/get-user-certificate/NBaurOfhGheYVQoV6E1d","Завантажити сертифікат")</f>
        <v>Завантажити сертифікат</v>
      </c>
    </row>
    <row r="174" spans="1:3" x14ac:dyDescent="0.3">
      <c r="A174" s="2">
        <v>173</v>
      </c>
      <c r="B174" t="s">
        <v>173</v>
      </c>
      <c r="C174" t="str">
        <f>HYPERLINK("https://talan.bank.gov.ua/get-user-certificate/NBaurD7ZOh4xhuRPC6Hf","Завантажити сертифікат")</f>
        <v>Завантажити сертифікат</v>
      </c>
    </row>
    <row r="175" spans="1:3" x14ac:dyDescent="0.3">
      <c r="A175" s="2">
        <v>174</v>
      </c>
      <c r="B175" t="s">
        <v>174</v>
      </c>
      <c r="C175" t="str">
        <f>HYPERLINK("https://talan.bank.gov.ua/get-user-certificate/NBaurAjuPicVhno8099E","Завантажити сертифікат")</f>
        <v>Завантажити сертифікат</v>
      </c>
    </row>
    <row r="176" spans="1:3" x14ac:dyDescent="0.3">
      <c r="A176" s="2">
        <v>175</v>
      </c>
      <c r="B176" t="s">
        <v>175</v>
      </c>
      <c r="C176" t="str">
        <f>HYPERLINK("https://talan.bank.gov.ua/get-user-certificate/NBaur5ILu2OLPpGkwZ9j","Завантажити сертифікат")</f>
        <v>Завантажити сертифікат</v>
      </c>
    </row>
    <row r="177" spans="1:3" x14ac:dyDescent="0.3">
      <c r="A177" s="2">
        <v>176</v>
      </c>
      <c r="B177" t="s">
        <v>176</v>
      </c>
      <c r="C177" t="str">
        <f>HYPERLINK("https://talan.bank.gov.ua/get-user-certificate/NBauroTXfbANJglogX7B","Завантажити сертифікат")</f>
        <v>Завантажити сертифікат</v>
      </c>
    </row>
    <row r="178" spans="1:3" x14ac:dyDescent="0.3">
      <c r="A178" s="2">
        <v>177</v>
      </c>
      <c r="B178" t="s">
        <v>177</v>
      </c>
      <c r="C178" t="str">
        <f>HYPERLINK("https://talan.bank.gov.ua/get-user-certificate/NBaury1VA8nvvecPkI1P","Завантажити сертифікат")</f>
        <v>Завантажити сертифікат</v>
      </c>
    </row>
    <row r="179" spans="1:3" x14ac:dyDescent="0.3">
      <c r="A179" s="2">
        <v>178</v>
      </c>
      <c r="B179" t="s">
        <v>178</v>
      </c>
      <c r="C179" t="str">
        <f>HYPERLINK("https://talan.bank.gov.ua/get-user-certificate/NBaurV5f9xUS0f99OC-L","Завантажити сертифікат")</f>
        <v>Завантажити сертифікат</v>
      </c>
    </row>
    <row r="180" spans="1:3" x14ac:dyDescent="0.3">
      <c r="A180" s="2">
        <v>179</v>
      </c>
      <c r="B180" t="s">
        <v>179</v>
      </c>
      <c r="C180" t="str">
        <f>HYPERLINK("https://talan.bank.gov.ua/get-user-certificate/NBaurpK6mwgppT4vM7kS","Завантажити сертифікат")</f>
        <v>Завантажити сертифікат</v>
      </c>
    </row>
    <row r="181" spans="1:3" x14ac:dyDescent="0.3">
      <c r="A181" s="2">
        <v>180</v>
      </c>
      <c r="B181" t="s">
        <v>180</v>
      </c>
      <c r="C181" t="str">
        <f>HYPERLINK("https://talan.bank.gov.ua/get-user-certificate/NBaurNjeni3humy6HGfu","Завантажити сертифікат")</f>
        <v>Завантажити сертифікат</v>
      </c>
    </row>
    <row r="182" spans="1:3" x14ac:dyDescent="0.3">
      <c r="A182" s="2">
        <v>181</v>
      </c>
      <c r="B182" t="s">
        <v>181</v>
      </c>
      <c r="C182" t="str">
        <f>HYPERLINK("https://talan.bank.gov.ua/get-user-certificate/NBaurhSgnafE9zb8T0WF","Завантажити сертифікат")</f>
        <v>Завантажити сертифікат</v>
      </c>
    </row>
    <row r="183" spans="1:3" x14ac:dyDescent="0.3">
      <c r="A183" s="2">
        <v>182</v>
      </c>
      <c r="B183" t="s">
        <v>182</v>
      </c>
      <c r="C183" t="str">
        <f>HYPERLINK("https://talan.bank.gov.ua/get-user-certificate/NBaurDFTjNqpP5KPBE75","Завантажити сертифікат")</f>
        <v>Завантажити сертифікат</v>
      </c>
    </row>
    <row r="184" spans="1:3" x14ac:dyDescent="0.3">
      <c r="A184" s="2">
        <v>183</v>
      </c>
      <c r="B184" t="s">
        <v>183</v>
      </c>
      <c r="C184" t="str">
        <f>HYPERLINK("https://talan.bank.gov.ua/get-user-certificate/NBaurlp-RVB9-44gMSos","Завантажити сертифікат")</f>
        <v>Завантажити сертифікат</v>
      </c>
    </row>
    <row r="185" spans="1:3" x14ac:dyDescent="0.3">
      <c r="A185" s="2">
        <v>184</v>
      </c>
      <c r="B185" t="s">
        <v>184</v>
      </c>
      <c r="C185" t="str">
        <f>HYPERLINK("https://talan.bank.gov.ua/get-user-certificate/NBaur-lJ2Y2gZCe31hfw","Завантажити сертифікат")</f>
        <v>Завантажити сертифікат</v>
      </c>
    </row>
    <row r="186" spans="1:3" x14ac:dyDescent="0.3">
      <c r="A186" s="2">
        <v>185</v>
      </c>
      <c r="B186" t="s">
        <v>185</v>
      </c>
      <c r="C186" t="str">
        <f>HYPERLINK("https://talan.bank.gov.ua/get-user-certificate/NBauraQH9Hj-5oKnhtyY","Завантажити сертифікат")</f>
        <v>Завантажити сертифікат</v>
      </c>
    </row>
    <row r="187" spans="1:3" x14ac:dyDescent="0.3">
      <c r="A187" s="2">
        <v>186</v>
      </c>
      <c r="B187" t="s">
        <v>186</v>
      </c>
      <c r="C187" t="str">
        <f>HYPERLINK("https://talan.bank.gov.ua/get-user-certificate/NBaurtptufk1aTP37Rru","Завантажити сертифікат")</f>
        <v>Завантажити сертифікат</v>
      </c>
    </row>
    <row r="188" spans="1:3" x14ac:dyDescent="0.3">
      <c r="A188" s="2">
        <v>187</v>
      </c>
      <c r="B188" t="s">
        <v>187</v>
      </c>
      <c r="C188" t="str">
        <f>HYPERLINK("https://talan.bank.gov.ua/get-user-certificate/NBaurVbQAOy7UOqcQZ_-","Завантажити сертифікат")</f>
        <v>Завантажити сертифікат</v>
      </c>
    </row>
    <row r="189" spans="1:3" x14ac:dyDescent="0.3">
      <c r="A189" s="2">
        <v>188</v>
      </c>
      <c r="B189" t="s">
        <v>188</v>
      </c>
      <c r="C189" t="str">
        <f>HYPERLINK("https://talan.bank.gov.ua/get-user-certificate/NBaurXwktylvII-hYxDp","Завантажити сертифікат")</f>
        <v>Завантажити сертифікат</v>
      </c>
    </row>
    <row r="190" spans="1:3" x14ac:dyDescent="0.3">
      <c r="A190" s="2">
        <v>189</v>
      </c>
      <c r="B190" t="s">
        <v>189</v>
      </c>
      <c r="C190" t="str">
        <f>HYPERLINK("https://talan.bank.gov.ua/get-user-certificate/NBaurpy6PTE7GujbLnAF","Завантажити сертифікат")</f>
        <v>Завантажити сертифікат</v>
      </c>
    </row>
    <row r="191" spans="1:3" x14ac:dyDescent="0.3">
      <c r="A191" s="2">
        <v>190</v>
      </c>
      <c r="B191" t="s">
        <v>190</v>
      </c>
      <c r="C191" t="str">
        <f>HYPERLINK("https://talan.bank.gov.ua/get-user-certificate/NBaurBK78sYEKPHanGOX","Завантажити сертифікат")</f>
        <v>Завантажити сертифікат</v>
      </c>
    </row>
    <row r="192" spans="1:3" x14ac:dyDescent="0.3">
      <c r="A192" s="2">
        <v>191</v>
      </c>
      <c r="B192" t="s">
        <v>191</v>
      </c>
      <c r="C192" t="str">
        <f>HYPERLINK("https://talan.bank.gov.ua/get-user-certificate/NBaurxUpyjsZbPICf6N6","Завантажити сертифікат")</f>
        <v>Завантажити сертифікат</v>
      </c>
    </row>
    <row r="193" spans="1:3" x14ac:dyDescent="0.3">
      <c r="A193" s="2">
        <v>192</v>
      </c>
      <c r="B193" t="s">
        <v>192</v>
      </c>
      <c r="C193" t="str">
        <f>HYPERLINK("https://talan.bank.gov.ua/get-user-certificate/NBaurz4btYVXq6YBtj2w","Завантажити сертифікат")</f>
        <v>Завантажити сертифікат</v>
      </c>
    </row>
    <row r="194" spans="1:3" x14ac:dyDescent="0.3">
      <c r="A194" s="2">
        <v>193</v>
      </c>
      <c r="B194" t="s">
        <v>193</v>
      </c>
      <c r="C194" t="str">
        <f>HYPERLINK("https://talan.bank.gov.ua/get-user-certificate/NBaur5tc66_PnHnR8rA3","Завантажити сертифікат")</f>
        <v>Завантажити сертифікат</v>
      </c>
    </row>
    <row r="195" spans="1:3" x14ac:dyDescent="0.3">
      <c r="A195" s="2">
        <v>194</v>
      </c>
      <c r="B195" t="s">
        <v>194</v>
      </c>
      <c r="C195" t="str">
        <f>HYPERLINK("https://talan.bank.gov.ua/get-user-certificate/NBaurrgYeX-KnUAqkbl1","Завантажити сертифікат")</f>
        <v>Завантажити сертифікат</v>
      </c>
    </row>
    <row r="196" spans="1:3" x14ac:dyDescent="0.3">
      <c r="A196" s="2">
        <v>195</v>
      </c>
      <c r="B196" t="s">
        <v>195</v>
      </c>
      <c r="C196" t="str">
        <f>HYPERLINK("https://talan.bank.gov.ua/get-user-certificate/NBaurI3HGwTSo6WkS2Hu","Завантажити сертифікат")</f>
        <v>Завантажити сертифікат</v>
      </c>
    </row>
    <row r="197" spans="1:3" x14ac:dyDescent="0.3">
      <c r="A197" s="2">
        <v>196</v>
      </c>
      <c r="B197" t="s">
        <v>196</v>
      </c>
      <c r="C197" t="str">
        <f>HYPERLINK("https://talan.bank.gov.ua/get-user-certificate/NBaurQN119oKHuGeetlS","Завантажити сертифікат")</f>
        <v>Завантажити сертифікат</v>
      </c>
    </row>
    <row r="198" spans="1:3" x14ac:dyDescent="0.3">
      <c r="A198" s="2">
        <v>197</v>
      </c>
      <c r="B198" t="s">
        <v>197</v>
      </c>
      <c r="C198" t="str">
        <f>HYPERLINK("https://talan.bank.gov.ua/get-user-certificate/NBaurcFFuM8Exygrc5CV","Завантажити сертифікат")</f>
        <v>Завантажити сертифікат</v>
      </c>
    </row>
    <row r="199" spans="1:3" x14ac:dyDescent="0.3">
      <c r="A199" s="2">
        <v>198</v>
      </c>
      <c r="B199" t="s">
        <v>198</v>
      </c>
      <c r="C199" t="str">
        <f>HYPERLINK("https://talan.bank.gov.ua/get-user-certificate/NBaur3ncbfohK807hgTY","Завантажити сертифікат")</f>
        <v>Завантажити сертифікат</v>
      </c>
    </row>
    <row r="200" spans="1:3" x14ac:dyDescent="0.3">
      <c r="A200" s="2">
        <v>199</v>
      </c>
      <c r="B200" t="s">
        <v>199</v>
      </c>
      <c r="C200" t="str">
        <f>HYPERLINK("https://talan.bank.gov.ua/get-user-certificate/NBaurNDfMmoDg5JO7GtG","Завантажити сертифікат")</f>
        <v>Завантажити сертифікат</v>
      </c>
    </row>
    <row r="201" spans="1:3" x14ac:dyDescent="0.3">
      <c r="A201" s="2">
        <v>200</v>
      </c>
      <c r="B201" t="s">
        <v>200</v>
      </c>
      <c r="C201" t="str">
        <f>HYPERLINK("https://talan.bank.gov.ua/get-user-certificate/NBaurqhyHrL2IM26Z5-l","Завантажити сертифікат")</f>
        <v>Завантажити сертифікат</v>
      </c>
    </row>
    <row r="202" spans="1:3" x14ac:dyDescent="0.3">
      <c r="A202" s="2">
        <v>201</v>
      </c>
      <c r="B202" t="s">
        <v>201</v>
      </c>
      <c r="C202" t="str">
        <f>HYPERLINK("https://talan.bank.gov.ua/get-user-certificate/NBaurmbaPfirMciU9htw","Завантажити сертифікат")</f>
        <v>Завантажити сертифікат</v>
      </c>
    </row>
    <row r="203" spans="1:3" x14ac:dyDescent="0.3">
      <c r="A203" s="2">
        <v>202</v>
      </c>
      <c r="B203" t="s">
        <v>202</v>
      </c>
      <c r="C203" t="str">
        <f>HYPERLINK("https://talan.bank.gov.ua/get-user-certificate/NBaurLrjYs0hzqdGvFxr","Завантажити сертифікат")</f>
        <v>Завантажити сертифікат</v>
      </c>
    </row>
    <row r="204" spans="1:3" x14ac:dyDescent="0.3">
      <c r="A204" s="2">
        <v>203</v>
      </c>
      <c r="B204" t="s">
        <v>203</v>
      </c>
      <c r="C204" t="str">
        <f>HYPERLINK("https://talan.bank.gov.ua/get-user-certificate/NBaurEcwEbj1XPjRWJsD","Завантажити сертифікат")</f>
        <v>Завантажити сертифікат</v>
      </c>
    </row>
    <row r="205" spans="1:3" x14ac:dyDescent="0.3">
      <c r="A205" s="2">
        <v>204</v>
      </c>
      <c r="B205" t="s">
        <v>204</v>
      </c>
      <c r="C205" t="str">
        <f>HYPERLINK("https://talan.bank.gov.ua/get-user-certificate/NBaurv6rK3caAOm_kVdH","Завантажити сертифікат")</f>
        <v>Завантажити сертифікат</v>
      </c>
    </row>
    <row r="206" spans="1:3" x14ac:dyDescent="0.3">
      <c r="A206" s="2">
        <v>205</v>
      </c>
      <c r="B206" t="s">
        <v>205</v>
      </c>
      <c r="C206" t="str">
        <f>HYPERLINK("https://talan.bank.gov.ua/get-user-certificate/NBaurOnhCmU_1g5r9S3a","Завантажити сертифікат")</f>
        <v>Завантажити сертифікат</v>
      </c>
    </row>
    <row r="207" spans="1:3" x14ac:dyDescent="0.3">
      <c r="A207" s="2">
        <v>206</v>
      </c>
      <c r="B207" t="s">
        <v>206</v>
      </c>
      <c r="C207" t="str">
        <f>HYPERLINK("https://talan.bank.gov.ua/get-user-certificate/NBaurxo4sH943_1uVPDh","Завантажити сертифікат")</f>
        <v>Завантажити сертифікат</v>
      </c>
    </row>
    <row r="208" spans="1:3" x14ac:dyDescent="0.3">
      <c r="A208" s="2">
        <v>207</v>
      </c>
      <c r="B208" t="s">
        <v>207</v>
      </c>
      <c r="C208" t="str">
        <f>HYPERLINK("https://talan.bank.gov.ua/get-user-certificate/NBaurvJdYu_AHlTdIPKz","Завантажити сертифікат")</f>
        <v>Завантажити сертифікат</v>
      </c>
    </row>
    <row r="209" spans="1:3" x14ac:dyDescent="0.3">
      <c r="A209" s="2">
        <v>208</v>
      </c>
      <c r="B209" t="s">
        <v>208</v>
      </c>
      <c r="C209" t="str">
        <f>HYPERLINK("https://talan.bank.gov.ua/get-user-certificate/NBaurJI--XvIodq6mzqm","Завантажити сертифікат")</f>
        <v>Завантажити сертифікат</v>
      </c>
    </row>
    <row r="210" spans="1:3" x14ac:dyDescent="0.3">
      <c r="A210" s="2">
        <v>209</v>
      </c>
      <c r="B210" t="s">
        <v>209</v>
      </c>
      <c r="C210" t="str">
        <f>HYPERLINK("https://talan.bank.gov.ua/get-user-certificate/NBaurNvuLnXXR-BWlpY5","Завантажити сертифікат")</f>
        <v>Завантажити сертифікат</v>
      </c>
    </row>
    <row r="211" spans="1:3" x14ac:dyDescent="0.3">
      <c r="A211" s="2">
        <v>210</v>
      </c>
      <c r="B211" t="s">
        <v>210</v>
      </c>
      <c r="C211" t="str">
        <f>HYPERLINK("https://talan.bank.gov.ua/get-user-certificate/NBaurCjzRr4JBeYTKiik","Завантажити сертифікат")</f>
        <v>Завантажити сертифікат</v>
      </c>
    </row>
    <row r="212" spans="1:3" x14ac:dyDescent="0.3">
      <c r="A212" s="2">
        <v>211</v>
      </c>
      <c r="B212" t="s">
        <v>211</v>
      </c>
      <c r="C212" t="str">
        <f>HYPERLINK("https://talan.bank.gov.ua/get-user-certificate/NBaurznj0uYJOgNLadZa","Завантажити сертифікат")</f>
        <v>Завантажити сертифікат</v>
      </c>
    </row>
    <row r="213" spans="1:3" x14ac:dyDescent="0.3">
      <c r="A213" s="2">
        <v>212</v>
      </c>
      <c r="B213" t="s">
        <v>212</v>
      </c>
      <c r="C213" t="str">
        <f>HYPERLINK("https://talan.bank.gov.ua/get-user-certificate/NBaurwQrwG1wiuh_V_wW","Завантажити сертифікат")</f>
        <v>Завантажити сертифікат</v>
      </c>
    </row>
    <row r="214" spans="1:3" x14ac:dyDescent="0.3">
      <c r="A214" s="2">
        <v>213</v>
      </c>
      <c r="B214" t="s">
        <v>213</v>
      </c>
      <c r="C214" t="str">
        <f>HYPERLINK("https://talan.bank.gov.ua/get-user-certificate/NBaurvxOPCB0Z2Vj3G8L","Завантажити сертифікат")</f>
        <v>Завантажити сертифікат</v>
      </c>
    </row>
    <row r="215" spans="1:3" x14ac:dyDescent="0.3">
      <c r="A215" s="2">
        <v>214</v>
      </c>
      <c r="B215" t="s">
        <v>214</v>
      </c>
      <c r="C215" t="str">
        <f>HYPERLINK("https://talan.bank.gov.ua/get-user-certificate/NBaurfJmCo2IpAhBRl06","Завантажити сертифікат")</f>
        <v>Завантажити сертифікат</v>
      </c>
    </row>
    <row r="216" spans="1:3" x14ac:dyDescent="0.3">
      <c r="A216" s="2">
        <v>215</v>
      </c>
      <c r="B216" t="s">
        <v>215</v>
      </c>
      <c r="C216" t="str">
        <f>HYPERLINK("https://talan.bank.gov.ua/get-user-certificate/NBaur_G1uwJw4CZfTc_C","Завантажити сертифікат")</f>
        <v>Завантажити сертифікат</v>
      </c>
    </row>
    <row r="217" spans="1:3" x14ac:dyDescent="0.3">
      <c r="A217" s="2">
        <v>216</v>
      </c>
      <c r="B217" t="s">
        <v>216</v>
      </c>
      <c r="C217" t="str">
        <f>HYPERLINK("https://talan.bank.gov.ua/get-user-certificate/NBaur1uJijvnTgeAX3Ia","Завантажити сертифікат")</f>
        <v>Завантажити сертифікат</v>
      </c>
    </row>
    <row r="218" spans="1:3" x14ac:dyDescent="0.3">
      <c r="A218" s="2">
        <v>217</v>
      </c>
      <c r="B218" t="s">
        <v>217</v>
      </c>
      <c r="C218" t="str">
        <f>HYPERLINK("https://talan.bank.gov.ua/get-user-certificate/NBaurVmsI7BVFpUglK5d","Завантажити сертифікат")</f>
        <v>Завантажити сертифікат</v>
      </c>
    </row>
    <row r="219" spans="1:3" x14ac:dyDescent="0.3">
      <c r="A219" s="2">
        <v>218</v>
      </c>
      <c r="B219" t="s">
        <v>218</v>
      </c>
      <c r="C219" t="str">
        <f>HYPERLINK("https://talan.bank.gov.ua/get-user-certificate/NBaurHNHaOJm-TLAgI0x","Завантажити сертифікат")</f>
        <v>Завантажити сертифікат</v>
      </c>
    </row>
    <row r="220" spans="1:3" x14ac:dyDescent="0.3">
      <c r="A220" s="2">
        <v>219</v>
      </c>
      <c r="B220" t="s">
        <v>219</v>
      </c>
      <c r="C220" t="str">
        <f>HYPERLINK("https://talan.bank.gov.ua/get-user-certificate/NBauruR4DCFSboa-ioeF","Завантажити сертифікат")</f>
        <v>Завантажити сертифікат</v>
      </c>
    </row>
    <row r="221" spans="1:3" x14ac:dyDescent="0.3">
      <c r="A221" s="2">
        <v>220</v>
      </c>
      <c r="B221" t="s">
        <v>220</v>
      </c>
      <c r="C221" t="str">
        <f>HYPERLINK("https://talan.bank.gov.ua/get-user-certificate/NBaurpEm2v0nnie977RS","Завантажити сертифікат")</f>
        <v>Завантажити сертифікат</v>
      </c>
    </row>
    <row r="222" spans="1:3" x14ac:dyDescent="0.3">
      <c r="A222" s="2">
        <v>221</v>
      </c>
      <c r="B222" t="s">
        <v>221</v>
      </c>
      <c r="C222" t="str">
        <f>HYPERLINK("https://talan.bank.gov.ua/get-user-certificate/NBaurLTOHYzMjXWNYD_8","Завантажити сертифікат")</f>
        <v>Завантажити сертифікат</v>
      </c>
    </row>
    <row r="223" spans="1:3" x14ac:dyDescent="0.3">
      <c r="A223" s="2">
        <v>222</v>
      </c>
      <c r="B223" t="s">
        <v>222</v>
      </c>
      <c r="C223" t="str">
        <f>HYPERLINK("https://talan.bank.gov.ua/get-user-certificate/NBaurMieO3Dr3g7sVE21","Завантажити сертифікат")</f>
        <v>Завантажити сертифікат</v>
      </c>
    </row>
    <row r="224" spans="1:3" x14ac:dyDescent="0.3">
      <c r="A224" s="2">
        <v>223</v>
      </c>
      <c r="B224" t="s">
        <v>223</v>
      </c>
      <c r="C224" t="str">
        <f>HYPERLINK("https://talan.bank.gov.ua/get-user-certificate/NBaurAPQmuzXVD4S2qCv","Завантажити сертифікат")</f>
        <v>Завантажити сертифікат</v>
      </c>
    </row>
    <row r="225" spans="1:3" x14ac:dyDescent="0.3">
      <c r="A225" s="2">
        <v>224</v>
      </c>
      <c r="B225" t="s">
        <v>224</v>
      </c>
      <c r="C225" t="str">
        <f>HYPERLINK("https://talan.bank.gov.ua/get-user-certificate/NBaurTkBcKipQLgejZGE","Завантажити сертифікат")</f>
        <v>Завантажити сертифікат</v>
      </c>
    </row>
    <row r="226" spans="1:3" x14ac:dyDescent="0.3">
      <c r="A226" s="2">
        <v>225</v>
      </c>
      <c r="B226" t="s">
        <v>225</v>
      </c>
      <c r="C226" t="str">
        <f>HYPERLINK("https://talan.bank.gov.ua/get-user-certificate/NBaurhRxK7G2GdgYNBhd","Завантажити сертифікат")</f>
        <v>Завантажити сертифікат</v>
      </c>
    </row>
    <row r="227" spans="1:3" x14ac:dyDescent="0.3">
      <c r="A227" s="2">
        <v>226</v>
      </c>
      <c r="B227" t="s">
        <v>226</v>
      </c>
      <c r="C227" t="str">
        <f>HYPERLINK("https://talan.bank.gov.ua/get-user-certificate/NBaurz8MIjm_0USUDIQE","Завантажити сертифікат")</f>
        <v>Завантажити сертифікат</v>
      </c>
    </row>
    <row r="228" spans="1:3" x14ac:dyDescent="0.3">
      <c r="A228" s="2">
        <v>227</v>
      </c>
      <c r="B228" t="s">
        <v>227</v>
      </c>
      <c r="C228" t="str">
        <f>HYPERLINK("https://talan.bank.gov.ua/get-user-certificate/NBaurxSXpcM81yfbrP19","Завантажити сертифікат")</f>
        <v>Завантажити сертифікат</v>
      </c>
    </row>
    <row r="229" spans="1:3" x14ac:dyDescent="0.3">
      <c r="A229" s="2">
        <v>228</v>
      </c>
      <c r="B229" t="s">
        <v>228</v>
      </c>
      <c r="C229" t="str">
        <f>HYPERLINK("https://talan.bank.gov.ua/get-user-certificate/NBaur1QcJrGrpjZreM9H","Завантажити сертифікат")</f>
        <v>Завантажити сертифікат</v>
      </c>
    </row>
    <row r="230" spans="1:3" x14ac:dyDescent="0.3">
      <c r="A230" s="2">
        <v>229</v>
      </c>
      <c r="B230" t="s">
        <v>229</v>
      </c>
      <c r="C230" t="str">
        <f>HYPERLINK("https://talan.bank.gov.ua/get-user-certificate/NBaurXiw2PqvekpZxP1L","Завантажити сертифікат")</f>
        <v>Завантажити сертифікат</v>
      </c>
    </row>
    <row r="231" spans="1:3" x14ac:dyDescent="0.3">
      <c r="A231" s="2">
        <v>230</v>
      </c>
      <c r="B231" t="s">
        <v>230</v>
      </c>
      <c r="C231" t="str">
        <f>HYPERLINK("https://talan.bank.gov.ua/get-user-certificate/NBaurxfoJ_nXPzyBI34W","Завантажити сертифікат")</f>
        <v>Завантажити сертифікат</v>
      </c>
    </row>
    <row r="232" spans="1:3" x14ac:dyDescent="0.3">
      <c r="A232" s="2">
        <v>231</v>
      </c>
      <c r="B232" t="s">
        <v>231</v>
      </c>
      <c r="C232" t="str">
        <f>HYPERLINK("https://talan.bank.gov.ua/get-user-certificate/NBaurhbQnrUl7YPCrdpR","Завантажити сертифікат")</f>
        <v>Завантажити сертифікат</v>
      </c>
    </row>
    <row r="233" spans="1:3" x14ac:dyDescent="0.3">
      <c r="A233" s="2">
        <v>232</v>
      </c>
      <c r="B233" t="s">
        <v>232</v>
      </c>
      <c r="C233" t="str">
        <f>HYPERLINK("https://talan.bank.gov.ua/get-user-certificate/NBaurZ9NlMA23mC7TXFg","Завантажити сертифікат")</f>
        <v>Завантажити сертифікат</v>
      </c>
    </row>
    <row r="234" spans="1:3" x14ac:dyDescent="0.3">
      <c r="A234" s="2">
        <v>233</v>
      </c>
      <c r="B234" t="s">
        <v>233</v>
      </c>
      <c r="C234" t="str">
        <f>HYPERLINK("https://talan.bank.gov.ua/get-user-certificate/NBaur5xcELLh259HcP55","Завантажити сертифікат")</f>
        <v>Завантажити сертифікат</v>
      </c>
    </row>
    <row r="235" spans="1:3" x14ac:dyDescent="0.3">
      <c r="A235" s="2">
        <v>234</v>
      </c>
      <c r="B235" t="s">
        <v>234</v>
      </c>
      <c r="C235" t="str">
        <f>HYPERLINK("https://talan.bank.gov.ua/get-user-certificate/NBaurADgYN0RhU5Fwhd8","Завантажити сертифікат")</f>
        <v>Завантажити сертифікат</v>
      </c>
    </row>
    <row r="236" spans="1:3" x14ac:dyDescent="0.3">
      <c r="A236" s="2">
        <v>235</v>
      </c>
      <c r="B236" t="s">
        <v>235</v>
      </c>
      <c r="C236" t="str">
        <f>HYPERLINK("https://talan.bank.gov.ua/get-user-certificate/NBaursGGsVgvMT-OFoOr","Завантажити сертифікат")</f>
        <v>Завантажити сертифікат</v>
      </c>
    </row>
    <row r="237" spans="1:3" x14ac:dyDescent="0.3">
      <c r="A237" s="2">
        <v>236</v>
      </c>
      <c r="B237" t="s">
        <v>236</v>
      </c>
      <c r="C237" t="str">
        <f>HYPERLINK("https://talan.bank.gov.ua/get-user-certificate/NBaurrNpZ8PsO2150iJ2","Завантажити сертифікат")</f>
        <v>Завантажити сертифікат</v>
      </c>
    </row>
    <row r="238" spans="1:3" x14ac:dyDescent="0.3">
      <c r="A238" s="2">
        <v>237</v>
      </c>
      <c r="B238" t="s">
        <v>237</v>
      </c>
      <c r="C238" t="str">
        <f>HYPERLINK("https://talan.bank.gov.ua/get-user-certificate/NBaur-zJda9uE6iKBKJq","Завантажити сертифікат")</f>
        <v>Завантажити сертифікат</v>
      </c>
    </row>
    <row r="239" spans="1:3" x14ac:dyDescent="0.3">
      <c r="A239" s="2">
        <v>238</v>
      </c>
      <c r="B239" t="s">
        <v>238</v>
      </c>
      <c r="C239" t="str">
        <f>HYPERLINK("https://talan.bank.gov.ua/get-user-certificate/NBaur-ghxEnIIAb-10bQ","Завантажити сертифікат")</f>
        <v>Завантажити сертифікат</v>
      </c>
    </row>
    <row r="240" spans="1:3" x14ac:dyDescent="0.3">
      <c r="A240" s="2">
        <v>239</v>
      </c>
      <c r="B240" t="s">
        <v>239</v>
      </c>
      <c r="C240" t="str">
        <f>HYPERLINK("https://talan.bank.gov.ua/get-user-certificate/NBaurEXA8-yung6c9RwY","Завантажити сертифікат")</f>
        <v>Завантажити сертифікат</v>
      </c>
    </row>
    <row r="241" spans="1:3" x14ac:dyDescent="0.3">
      <c r="A241" s="2">
        <v>240</v>
      </c>
      <c r="B241" t="s">
        <v>240</v>
      </c>
      <c r="C241" t="str">
        <f>HYPERLINK("https://talan.bank.gov.ua/get-user-certificate/NBaurXLgaiLI9U2GaPXj","Завантажити сертифікат")</f>
        <v>Завантажити сертифікат</v>
      </c>
    </row>
    <row r="242" spans="1:3" x14ac:dyDescent="0.3">
      <c r="A242" s="2">
        <v>241</v>
      </c>
      <c r="B242" t="s">
        <v>241</v>
      </c>
      <c r="C242" t="str">
        <f>HYPERLINK("https://talan.bank.gov.ua/get-user-certificate/NBaurLBZ0QE_imFZC48r","Завантажити сертифікат")</f>
        <v>Завантажити сертифікат</v>
      </c>
    </row>
    <row r="243" spans="1:3" x14ac:dyDescent="0.3">
      <c r="A243" s="2">
        <v>242</v>
      </c>
      <c r="B243" t="s">
        <v>242</v>
      </c>
      <c r="C243" t="str">
        <f>HYPERLINK("https://talan.bank.gov.ua/get-user-certificate/NBaurZKtN-KVsGSicpdG","Завантажити сертифікат")</f>
        <v>Завантажити сертифікат</v>
      </c>
    </row>
    <row r="244" spans="1:3" x14ac:dyDescent="0.3">
      <c r="A244" s="2">
        <v>243</v>
      </c>
      <c r="B244" t="s">
        <v>243</v>
      </c>
      <c r="C244" t="str">
        <f>HYPERLINK("https://talan.bank.gov.ua/get-user-certificate/NBauraf_WlRJxMFMbY6i","Завантажити сертифікат")</f>
        <v>Завантажити сертифікат</v>
      </c>
    </row>
    <row r="245" spans="1:3" x14ac:dyDescent="0.3">
      <c r="A245" s="2">
        <v>244</v>
      </c>
      <c r="B245" t="s">
        <v>244</v>
      </c>
      <c r="C245" t="str">
        <f>HYPERLINK("https://talan.bank.gov.ua/get-user-certificate/NBaurGyxoG7xHS1Pxmll","Завантажити сертифікат")</f>
        <v>Завантажити сертифікат</v>
      </c>
    </row>
    <row r="246" spans="1:3" x14ac:dyDescent="0.3">
      <c r="A246" s="2">
        <v>245</v>
      </c>
      <c r="B246" t="s">
        <v>245</v>
      </c>
      <c r="C246" t="str">
        <f>HYPERLINK("https://talan.bank.gov.ua/get-user-certificate/NBauri5At6kGn0DTOaIL","Завантажити сертифікат")</f>
        <v>Завантажити сертифікат</v>
      </c>
    </row>
    <row r="247" spans="1:3" x14ac:dyDescent="0.3">
      <c r="A247" s="2">
        <v>246</v>
      </c>
      <c r="B247" t="s">
        <v>246</v>
      </c>
      <c r="C247" t="str">
        <f>HYPERLINK("https://talan.bank.gov.ua/get-user-certificate/NBaurgovGVRN859NUhtc","Завантажити сертифікат")</f>
        <v>Завантажити сертифікат</v>
      </c>
    </row>
    <row r="248" spans="1:3" x14ac:dyDescent="0.3">
      <c r="A248" s="2">
        <v>247</v>
      </c>
      <c r="B248" t="s">
        <v>247</v>
      </c>
      <c r="C248" t="str">
        <f>HYPERLINK("https://talan.bank.gov.ua/get-user-certificate/NBaurxZoeJGkGbkquq5F","Завантажити сертифікат")</f>
        <v>Завантажити сертифікат</v>
      </c>
    </row>
    <row r="249" spans="1:3" x14ac:dyDescent="0.3">
      <c r="A249" s="2">
        <v>248</v>
      </c>
      <c r="B249" t="s">
        <v>248</v>
      </c>
      <c r="C249" t="str">
        <f>HYPERLINK("https://talan.bank.gov.ua/get-user-certificate/NBaur2euJCFi8ncL2rFC","Завантажити сертифікат")</f>
        <v>Завантажити сертифікат</v>
      </c>
    </row>
    <row r="250" spans="1:3" x14ac:dyDescent="0.3">
      <c r="A250" s="2">
        <v>249</v>
      </c>
      <c r="B250" t="s">
        <v>249</v>
      </c>
      <c r="C250" t="str">
        <f>HYPERLINK("https://talan.bank.gov.ua/get-user-certificate/NBaurg5ORUvbDKu54u7o","Завантажити сертифікат")</f>
        <v>Завантажити сертифікат</v>
      </c>
    </row>
    <row r="251" spans="1:3" x14ac:dyDescent="0.3">
      <c r="A251" s="2">
        <v>250</v>
      </c>
      <c r="B251" t="s">
        <v>250</v>
      </c>
      <c r="C251" t="str">
        <f>HYPERLINK("https://talan.bank.gov.ua/get-user-certificate/NBaurb5Ks5LkDxV3r22_","Завантажити сертифікат")</f>
        <v>Завантажити сертифікат</v>
      </c>
    </row>
    <row r="252" spans="1:3" x14ac:dyDescent="0.3">
      <c r="A252" s="2">
        <v>251</v>
      </c>
      <c r="B252" t="s">
        <v>251</v>
      </c>
      <c r="C252" t="str">
        <f>HYPERLINK("https://talan.bank.gov.ua/get-user-certificate/NBaurc5P7nvpTUrwPY1H","Завантажити сертифікат")</f>
        <v>Завантажити сертифікат</v>
      </c>
    </row>
    <row r="253" spans="1:3" x14ac:dyDescent="0.3">
      <c r="A253" s="2">
        <v>252</v>
      </c>
      <c r="B253" t="s">
        <v>252</v>
      </c>
      <c r="C253" t="str">
        <f>HYPERLINK("https://talan.bank.gov.ua/get-user-certificate/NBauriQT7nfgaTJtMCIn","Завантажити сертифікат")</f>
        <v>Завантажити сертифікат</v>
      </c>
    </row>
    <row r="254" spans="1:3" x14ac:dyDescent="0.3">
      <c r="A254" s="2">
        <v>253</v>
      </c>
      <c r="B254" t="s">
        <v>253</v>
      </c>
      <c r="C254" t="str">
        <f>HYPERLINK("https://talan.bank.gov.ua/get-user-certificate/NBaurjrtgk4GNvh17srz","Завантажити сертифікат")</f>
        <v>Завантажити сертифікат</v>
      </c>
    </row>
    <row r="255" spans="1:3" x14ac:dyDescent="0.3">
      <c r="A255" s="2">
        <v>254</v>
      </c>
      <c r="B255" t="s">
        <v>254</v>
      </c>
      <c r="C255" t="str">
        <f>HYPERLINK("https://talan.bank.gov.ua/get-user-certificate/NBauraZB_eO-P8SnI4iB","Завантажити сертифікат")</f>
        <v>Завантажити сертифікат</v>
      </c>
    </row>
    <row r="256" spans="1:3" x14ac:dyDescent="0.3">
      <c r="A256" s="2">
        <v>255</v>
      </c>
      <c r="B256" t="s">
        <v>255</v>
      </c>
      <c r="C256" t="str">
        <f>HYPERLINK("https://talan.bank.gov.ua/get-user-certificate/NBaur320L23brp_6Iff5","Завантажити сертифікат")</f>
        <v>Завантажити сертифікат</v>
      </c>
    </row>
    <row r="257" spans="1:3" x14ac:dyDescent="0.3">
      <c r="A257" s="2">
        <v>256</v>
      </c>
      <c r="B257" t="s">
        <v>256</v>
      </c>
      <c r="C257" t="str">
        <f>HYPERLINK("https://talan.bank.gov.ua/get-user-certificate/NBaurxZ9DBNdxle1bQke","Завантажити сертифікат")</f>
        <v>Завантажити сертифікат</v>
      </c>
    </row>
    <row r="258" spans="1:3" x14ac:dyDescent="0.3">
      <c r="A258" s="2">
        <v>257</v>
      </c>
      <c r="B258" t="s">
        <v>257</v>
      </c>
      <c r="C258" t="str">
        <f>HYPERLINK("https://talan.bank.gov.ua/get-user-certificate/NBaur5rmi89Aqa2nHxYB","Завантажити сертифікат")</f>
        <v>Завантажити сертифікат</v>
      </c>
    </row>
    <row r="259" spans="1:3" x14ac:dyDescent="0.3">
      <c r="A259" s="2">
        <v>258</v>
      </c>
      <c r="B259" t="s">
        <v>258</v>
      </c>
      <c r="C259" t="str">
        <f>HYPERLINK("https://talan.bank.gov.ua/get-user-certificate/NBaurwbPCzXB0aK9L5Zb","Завантажити сертифікат")</f>
        <v>Завантажити сертифікат</v>
      </c>
    </row>
    <row r="260" spans="1:3" x14ac:dyDescent="0.3">
      <c r="A260" s="2">
        <v>259</v>
      </c>
      <c r="B260" t="s">
        <v>259</v>
      </c>
      <c r="C260" t="str">
        <f>HYPERLINK("https://talan.bank.gov.ua/get-user-certificate/NBaurchLIDpLdVwVwalL","Завантажити сертифікат")</f>
        <v>Завантажити сертифікат</v>
      </c>
    </row>
    <row r="261" spans="1:3" x14ac:dyDescent="0.3">
      <c r="A261" s="2">
        <v>260</v>
      </c>
      <c r="B261" t="s">
        <v>260</v>
      </c>
      <c r="C261" t="str">
        <f>HYPERLINK("https://talan.bank.gov.ua/get-user-certificate/NBaurK5w7sQIL-OZUKni","Завантажити сертифікат")</f>
        <v>Завантажити сертифікат</v>
      </c>
    </row>
    <row r="262" spans="1:3" x14ac:dyDescent="0.3">
      <c r="A262" s="2">
        <v>261</v>
      </c>
      <c r="B262" t="s">
        <v>261</v>
      </c>
      <c r="C262" t="str">
        <f>HYPERLINK("https://talan.bank.gov.ua/get-user-certificate/NBaurD9nGkrO01vyJ1Ss","Завантажити сертифікат")</f>
        <v>Завантажити сертифікат</v>
      </c>
    </row>
    <row r="263" spans="1:3" x14ac:dyDescent="0.3">
      <c r="A263" s="2">
        <v>262</v>
      </c>
      <c r="B263" t="s">
        <v>262</v>
      </c>
      <c r="C263" t="str">
        <f>HYPERLINK("https://talan.bank.gov.ua/get-user-certificate/NBaur7BVdsELDUfW-04b","Завантажити сертифікат")</f>
        <v>Завантажити сертифікат</v>
      </c>
    </row>
    <row r="264" spans="1:3" x14ac:dyDescent="0.3">
      <c r="A264" s="2">
        <v>263</v>
      </c>
      <c r="B264" t="s">
        <v>263</v>
      </c>
      <c r="C264" t="str">
        <f>HYPERLINK("https://talan.bank.gov.ua/get-user-certificate/NBaur5TB2aet8AfBgE7z","Завантажити сертифікат")</f>
        <v>Завантажити сертифікат</v>
      </c>
    </row>
    <row r="265" spans="1:3" x14ac:dyDescent="0.3">
      <c r="A265" s="2">
        <v>264</v>
      </c>
      <c r="B265" t="s">
        <v>264</v>
      </c>
      <c r="C265" t="str">
        <f>HYPERLINK("https://talan.bank.gov.ua/get-user-certificate/NBaurKpEkozLhGhPhDRV","Завантажити сертифікат")</f>
        <v>Завантажити сертифікат</v>
      </c>
    </row>
    <row r="266" spans="1:3" x14ac:dyDescent="0.3">
      <c r="A266" s="2">
        <v>265</v>
      </c>
      <c r="B266" t="s">
        <v>265</v>
      </c>
      <c r="C266" t="str">
        <f>HYPERLINK("https://talan.bank.gov.ua/get-user-certificate/NBaurDgS6SR1Win5_Jny","Завантажити сертифікат")</f>
        <v>Завантажити сертифікат</v>
      </c>
    </row>
    <row r="267" spans="1:3" x14ac:dyDescent="0.3">
      <c r="A267" s="2">
        <v>266</v>
      </c>
      <c r="B267" t="s">
        <v>266</v>
      </c>
      <c r="C267" t="str">
        <f>HYPERLINK("https://talan.bank.gov.ua/get-user-certificate/NBaurbKBkr5mj9EKM5fJ","Завантажити сертифікат")</f>
        <v>Завантажити сертифікат</v>
      </c>
    </row>
    <row r="268" spans="1:3" x14ac:dyDescent="0.3">
      <c r="A268" s="2">
        <v>267</v>
      </c>
      <c r="B268" t="s">
        <v>267</v>
      </c>
      <c r="C268" t="str">
        <f>HYPERLINK("https://talan.bank.gov.ua/get-user-certificate/NBaur9uWPRwbn5M30Zj2","Завантажити сертифікат")</f>
        <v>Завантажити сертифікат</v>
      </c>
    </row>
    <row r="269" spans="1:3" x14ac:dyDescent="0.3">
      <c r="A269" s="2">
        <v>268</v>
      </c>
      <c r="B269" t="s">
        <v>268</v>
      </c>
      <c r="C269" t="str">
        <f>HYPERLINK("https://talan.bank.gov.ua/get-user-certificate/NBaurMyE4qk5iAkLLHE3","Завантажити сертифікат")</f>
        <v>Завантажити сертифікат</v>
      </c>
    </row>
    <row r="270" spans="1:3" x14ac:dyDescent="0.3">
      <c r="A270" s="2">
        <v>269</v>
      </c>
      <c r="B270" t="s">
        <v>269</v>
      </c>
      <c r="C270" t="str">
        <f>HYPERLINK("https://talan.bank.gov.ua/get-user-certificate/NBaurrKNxEdcFD9c7SCV","Завантажити сертифікат")</f>
        <v>Завантажити сертифікат</v>
      </c>
    </row>
    <row r="271" spans="1:3" x14ac:dyDescent="0.3">
      <c r="A271" s="2">
        <v>270</v>
      </c>
      <c r="B271" t="s">
        <v>270</v>
      </c>
      <c r="C271" t="str">
        <f>HYPERLINK("https://talan.bank.gov.ua/get-user-certificate/NBaurZasHiGLMbqI-f_6","Завантажити сертифікат")</f>
        <v>Завантажити сертифікат</v>
      </c>
    </row>
    <row r="272" spans="1:3" x14ac:dyDescent="0.3">
      <c r="A272" s="2">
        <v>271</v>
      </c>
      <c r="B272" t="s">
        <v>271</v>
      </c>
      <c r="C272" t="str">
        <f>HYPERLINK("https://talan.bank.gov.ua/get-user-certificate/NBaurrQdZCVBtR-URHJb","Завантажити сертифікат")</f>
        <v>Завантажити сертифікат</v>
      </c>
    </row>
    <row r="273" spans="1:3" x14ac:dyDescent="0.3">
      <c r="A273" s="2">
        <v>272</v>
      </c>
      <c r="B273" t="s">
        <v>272</v>
      </c>
      <c r="C273" t="str">
        <f>HYPERLINK("https://talan.bank.gov.ua/get-user-certificate/NBaurbVFrlmfxB0I5LW0","Завантажити сертифікат")</f>
        <v>Завантажити сертифікат</v>
      </c>
    </row>
    <row r="274" spans="1:3" x14ac:dyDescent="0.3">
      <c r="A274" s="2">
        <v>273</v>
      </c>
      <c r="B274" t="s">
        <v>273</v>
      </c>
      <c r="C274" t="str">
        <f>HYPERLINK("https://talan.bank.gov.ua/get-user-certificate/NBauraSq_BOUoUmahfTO","Завантажити сертифікат")</f>
        <v>Завантажити сертифікат</v>
      </c>
    </row>
    <row r="275" spans="1:3" x14ac:dyDescent="0.3">
      <c r="A275" s="2">
        <v>274</v>
      </c>
      <c r="B275" t="s">
        <v>274</v>
      </c>
      <c r="C275" t="str">
        <f>HYPERLINK("https://talan.bank.gov.ua/get-user-certificate/NBaurCBUqG2K6uf01uzc","Завантажити сертифікат")</f>
        <v>Завантажити сертифікат</v>
      </c>
    </row>
    <row r="276" spans="1:3" x14ac:dyDescent="0.3">
      <c r="A276" s="2">
        <v>275</v>
      </c>
      <c r="B276" t="s">
        <v>275</v>
      </c>
      <c r="C276" t="str">
        <f>HYPERLINK("https://talan.bank.gov.ua/get-user-certificate/NBaur4Hf3lFSad7yVdq4","Завантажити сертифікат")</f>
        <v>Завантажити сертифікат</v>
      </c>
    </row>
    <row r="277" spans="1:3" x14ac:dyDescent="0.3">
      <c r="A277" s="2">
        <v>276</v>
      </c>
      <c r="B277" t="s">
        <v>276</v>
      </c>
      <c r="C277" t="str">
        <f>HYPERLINK("https://talan.bank.gov.ua/get-user-certificate/NBaurCP7lSThnztfJ8to","Завантажити сертифікат")</f>
        <v>Завантажити сертифікат</v>
      </c>
    </row>
    <row r="278" spans="1:3" x14ac:dyDescent="0.3">
      <c r="A278" s="2">
        <v>277</v>
      </c>
      <c r="B278" t="s">
        <v>277</v>
      </c>
      <c r="C278" t="str">
        <f>HYPERLINK("https://talan.bank.gov.ua/get-user-certificate/NBaur057IGm8rdXQ_rWm","Завантажити сертифікат")</f>
        <v>Завантажити сертифікат</v>
      </c>
    </row>
    <row r="279" spans="1:3" x14ac:dyDescent="0.3">
      <c r="A279" s="2">
        <v>278</v>
      </c>
      <c r="B279" t="s">
        <v>278</v>
      </c>
      <c r="C279" t="str">
        <f>HYPERLINK("https://talan.bank.gov.ua/get-user-certificate/NBaurg1tYtw0kf1PKwM3","Завантажити сертифікат")</f>
        <v>Завантажити сертифікат</v>
      </c>
    </row>
    <row r="280" spans="1:3" x14ac:dyDescent="0.3">
      <c r="A280" s="2">
        <v>279</v>
      </c>
      <c r="B280" t="s">
        <v>279</v>
      </c>
      <c r="C280" t="str">
        <f>HYPERLINK("https://talan.bank.gov.ua/get-user-certificate/NBaurvctsXODqjmGKePP","Завантажити сертифікат")</f>
        <v>Завантажити сертифікат</v>
      </c>
    </row>
    <row r="281" spans="1:3" x14ac:dyDescent="0.3">
      <c r="A281" s="2">
        <v>280</v>
      </c>
      <c r="B281" t="s">
        <v>280</v>
      </c>
      <c r="C281" t="str">
        <f>HYPERLINK("https://talan.bank.gov.ua/get-user-certificate/NBaurRhUg9QL5yvnd90D","Завантажити сертифікат")</f>
        <v>Завантажити сертифікат</v>
      </c>
    </row>
    <row r="282" spans="1:3" x14ac:dyDescent="0.3">
      <c r="A282" s="2">
        <v>281</v>
      </c>
      <c r="B282" t="s">
        <v>281</v>
      </c>
      <c r="C282" t="str">
        <f>HYPERLINK("https://talan.bank.gov.ua/get-user-certificate/NBaurKCAqPNpWp9FwM1r","Завантажити сертифікат")</f>
        <v>Завантажити сертифікат</v>
      </c>
    </row>
    <row r="283" spans="1:3" x14ac:dyDescent="0.3">
      <c r="A283" s="2">
        <v>282</v>
      </c>
      <c r="B283" t="s">
        <v>282</v>
      </c>
      <c r="C283" t="str">
        <f>HYPERLINK("https://talan.bank.gov.ua/get-user-certificate/NBaurfzndsT3fFzJw3iR","Завантажити сертифікат")</f>
        <v>Завантажити сертифікат</v>
      </c>
    </row>
    <row r="284" spans="1:3" x14ac:dyDescent="0.3">
      <c r="A284" s="2">
        <v>283</v>
      </c>
      <c r="B284" t="s">
        <v>283</v>
      </c>
      <c r="C284" t="str">
        <f>HYPERLINK("https://talan.bank.gov.ua/get-user-certificate/NBaurpFmfCiGZVaXsDEG","Завантажити сертифікат")</f>
        <v>Завантажити сертифікат</v>
      </c>
    </row>
    <row r="285" spans="1:3" x14ac:dyDescent="0.3">
      <c r="A285" s="2">
        <v>284</v>
      </c>
      <c r="B285" t="s">
        <v>284</v>
      </c>
      <c r="C285" t="str">
        <f>HYPERLINK("https://talan.bank.gov.ua/get-user-certificate/NBaury0QvHv0ua7b6gc1","Завантажити сертифікат")</f>
        <v>Завантажити сертифікат</v>
      </c>
    </row>
    <row r="286" spans="1:3" x14ac:dyDescent="0.3">
      <c r="A286" s="2">
        <v>285</v>
      </c>
      <c r="B286" t="s">
        <v>285</v>
      </c>
      <c r="C286" t="str">
        <f>HYPERLINK("https://talan.bank.gov.ua/get-user-certificate/NBaurNpW5kEP1cL9JN6A","Завантажити сертифікат")</f>
        <v>Завантажити сертифікат</v>
      </c>
    </row>
    <row r="287" spans="1:3" x14ac:dyDescent="0.3">
      <c r="A287" s="2">
        <v>286</v>
      </c>
      <c r="B287" t="s">
        <v>286</v>
      </c>
      <c r="C287" t="str">
        <f>HYPERLINK("https://talan.bank.gov.ua/get-user-certificate/NBaurghhY6ExVXlAKVAg","Завантажити сертифікат")</f>
        <v>Завантажити сертифікат</v>
      </c>
    </row>
    <row r="288" spans="1:3" x14ac:dyDescent="0.3">
      <c r="A288" s="2">
        <v>287</v>
      </c>
      <c r="B288" t="s">
        <v>287</v>
      </c>
      <c r="C288" t="str">
        <f>HYPERLINK("https://talan.bank.gov.ua/get-user-certificate/NBauromDzVOKx2aoPWNg","Завантажити сертифікат")</f>
        <v>Завантажити сертифікат</v>
      </c>
    </row>
    <row r="289" spans="1:3" x14ac:dyDescent="0.3">
      <c r="A289" s="2">
        <v>288</v>
      </c>
      <c r="B289" t="s">
        <v>288</v>
      </c>
      <c r="C289" t="str">
        <f>HYPERLINK("https://talan.bank.gov.ua/get-user-certificate/NBaurXv1ORDZ-nTuogDz","Завантажити сертифікат")</f>
        <v>Завантажити сертифікат</v>
      </c>
    </row>
    <row r="290" spans="1:3" x14ac:dyDescent="0.3">
      <c r="A290" s="2">
        <v>289</v>
      </c>
      <c r="B290" t="s">
        <v>289</v>
      </c>
      <c r="C290" t="str">
        <f>HYPERLINK("https://talan.bank.gov.ua/get-user-certificate/NBaureNwREO6DGQNoQlK","Завантажити сертифікат")</f>
        <v>Завантажити сертифікат</v>
      </c>
    </row>
    <row r="291" spans="1:3" x14ac:dyDescent="0.3">
      <c r="A291" s="2">
        <v>290</v>
      </c>
      <c r="B291" t="s">
        <v>290</v>
      </c>
      <c r="C291" t="str">
        <f>HYPERLINK("https://talan.bank.gov.ua/get-user-certificate/NBauryPtPfwiziqhIWm_","Завантажити сертифікат")</f>
        <v>Завантажити сертифікат</v>
      </c>
    </row>
    <row r="292" spans="1:3" x14ac:dyDescent="0.3">
      <c r="A292" s="2">
        <v>291</v>
      </c>
      <c r="B292" t="s">
        <v>291</v>
      </c>
      <c r="C292" t="str">
        <f>HYPERLINK("https://talan.bank.gov.ua/get-user-certificate/NBaurQ63-lQ7yMIekxgG","Завантажити сертифікат")</f>
        <v>Завантажити сертифікат</v>
      </c>
    </row>
    <row r="293" spans="1:3" x14ac:dyDescent="0.3">
      <c r="A293" s="2">
        <v>292</v>
      </c>
      <c r="B293" t="s">
        <v>292</v>
      </c>
      <c r="C293" t="str">
        <f>HYPERLINK("https://talan.bank.gov.ua/get-user-certificate/NBauro_ViibWODObbvPd","Завантажити сертифікат")</f>
        <v>Завантажити сертифікат</v>
      </c>
    </row>
    <row r="294" spans="1:3" x14ac:dyDescent="0.3">
      <c r="A294" s="2">
        <v>293</v>
      </c>
      <c r="B294" t="s">
        <v>293</v>
      </c>
      <c r="C294" t="str">
        <f>HYPERLINK("https://talan.bank.gov.ua/get-user-certificate/NBaurZgwQlq4NimHZd-w","Завантажити сертифікат")</f>
        <v>Завантажити сертифікат</v>
      </c>
    </row>
    <row r="295" spans="1:3" x14ac:dyDescent="0.3">
      <c r="A295" s="2">
        <v>294</v>
      </c>
      <c r="B295" t="s">
        <v>294</v>
      </c>
      <c r="C295" t="str">
        <f>HYPERLINK("https://talan.bank.gov.ua/get-user-certificate/NBaurSDZx00g8lbLblyz","Завантажити сертифікат")</f>
        <v>Завантажити сертифікат</v>
      </c>
    </row>
    <row r="296" spans="1:3" x14ac:dyDescent="0.3">
      <c r="A296" s="2">
        <v>295</v>
      </c>
      <c r="B296" t="s">
        <v>295</v>
      </c>
      <c r="C296" t="str">
        <f>HYPERLINK("https://talan.bank.gov.ua/get-user-certificate/NBaurRv_4WA4zDBTfm9V","Завантажити сертифікат")</f>
        <v>Завантажити сертифікат</v>
      </c>
    </row>
    <row r="297" spans="1:3" x14ac:dyDescent="0.3">
      <c r="A297" s="2">
        <v>296</v>
      </c>
      <c r="B297" t="s">
        <v>296</v>
      </c>
      <c r="C297" t="str">
        <f>HYPERLINK("https://talan.bank.gov.ua/get-user-certificate/NBaur3mNRq7gMjbJPHK8","Завантажити сертифікат")</f>
        <v>Завантажити сертифікат</v>
      </c>
    </row>
    <row r="298" spans="1:3" x14ac:dyDescent="0.3">
      <c r="A298" s="2">
        <v>297</v>
      </c>
      <c r="B298" t="s">
        <v>297</v>
      </c>
      <c r="C298" t="str">
        <f>HYPERLINK("https://talan.bank.gov.ua/get-user-certificate/NBauruZGFC4EnS3hOaZt","Завантажити сертифікат")</f>
        <v>Завантажити сертифікат</v>
      </c>
    </row>
    <row r="299" spans="1:3" x14ac:dyDescent="0.3">
      <c r="A299" s="2">
        <v>298</v>
      </c>
      <c r="B299" t="s">
        <v>298</v>
      </c>
      <c r="C299" t="str">
        <f>HYPERLINK("https://talan.bank.gov.ua/get-user-certificate/NBaur12VvpLyEBleRblF","Завантажити сертифікат")</f>
        <v>Завантажити сертифікат</v>
      </c>
    </row>
    <row r="300" spans="1:3" x14ac:dyDescent="0.3">
      <c r="A300" s="2">
        <v>299</v>
      </c>
      <c r="B300" t="s">
        <v>299</v>
      </c>
      <c r="C300" t="str">
        <f>HYPERLINK("https://talan.bank.gov.ua/get-user-certificate/NBaurCd2EJgbD9jBi-dl","Завантажити сертифікат")</f>
        <v>Завантажити сертифікат</v>
      </c>
    </row>
    <row r="301" spans="1:3" x14ac:dyDescent="0.3">
      <c r="A301" s="2">
        <v>300</v>
      </c>
      <c r="B301" t="s">
        <v>300</v>
      </c>
      <c r="C301" t="str">
        <f>HYPERLINK("https://talan.bank.gov.ua/get-user-certificate/NBauraFLBbvdS_7yPhr7","Завантажити сертифікат")</f>
        <v>Завантажити сертифікат</v>
      </c>
    </row>
    <row r="302" spans="1:3" x14ac:dyDescent="0.3">
      <c r="A302" s="2">
        <v>301</v>
      </c>
      <c r="B302" t="s">
        <v>301</v>
      </c>
      <c r="C302" t="str">
        <f>HYPERLINK("https://talan.bank.gov.ua/get-user-certificate/NBauroXeZPvoMSlnnZuS","Завантажити сертифікат")</f>
        <v>Завантажити сертифікат</v>
      </c>
    </row>
    <row r="303" spans="1:3" x14ac:dyDescent="0.3">
      <c r="A303" s="2">
        <v>302</v>
      </c>
      <c r="B303" t="s">
        <v>302</v>
      </c>
      <c r="C303" t="str">
        <f>HYPERLINK("https://talan.bank.gov.ua/get-user-certificate/NBaurwjimj1Dh2O0IDeh","Завантажити сертифікат")</f>
        <v>Завантажити сертифікат</v>
      </c>
    </row>
    <row r="304" spans="1:3" x14ac:dyDescent="0.3">
      <c r="A304" s="2">
        <v>303</v>
      </c>
      <c r="B304" t="s">
        <v>303</v>
      </c>
      <c r="C304" t="str">
        <f>HYPERLINK("https://talan.bank.gov.ua/get-user-certificate/NBaurCwnwBgWrmLMpTPT","Завантажити сертифікат")</f>
        <v>Завантажити сертифікат</v>
      </c>
    </row>
    <row r="305" spans="1:3" x14ac:dyDescent="0.3">
      <c r="A305" s="2">
        <v>304</v>
      </c>
      <c r="B305" t="s">
        <v>304</v>
      </c>
      <c r="C305" t="str">
        <f>HYPERLINK("https://talan.bank.gov.ua/get-user-certificate/NBaurSB4GpMyMgzY3pvU","Завантажити сертифікат")</f>
        <v>Завантажити сертифікат</v>
      </c>
    </row>
    <row r="306" spans="1:3" x14ac:dyDescent="0.3">
      <c r="A306" s="2">
        <v>305</v>
      </c>
      <c r="B306" t="s">
        <v>305</v>
      </c>
      <c r="C306" t="str">
        <f>HYPERLINK("https://talan.bank.gov.ua/get-user-certificate/NBaur8IrhqxHIJyZXMZs","Завантажити сертифікат")</f>
        <v>Завантажити сертифікат</v>
      </c>
    </row>
    <row r="307" spans="1:3" x14ac:dyDescent="0.3">
      <c r="A307" s="2">
        <v>306</v>
      </c>
      <c r="B307" t="s">
        <v>306</v>
      </c>
      <c r="C307" t="str">
        <f>HYPERLINK("https://talan.bank.gov.ua/get-user-certificate/NBaurOyIAA2H_i62V8dM","Завантажити сертифікат")</f>
        <v>Завантажити сертифікат</v>
      </c>
    </row>
    <row r="308" spans="1:3" x14ac:dyDescent="0.3">
      <c r="A308" s="2">
        <v>307</v>
      </c>
      <c r="B308" t="s">
        <v>307</v>
      </c>
      <c r="C308" t="str">
        <f>HYPERLINK("https://talan.bank.gov.ua/get-user-certificate/NBaurG6GIy12D9Qy47sd","Завантажити сертифікат")</f>
        <v>Завантажити сертифікат</v>
      </c>
    </row>
    <row r="309" spans="1:3" x14ac:dyDescent="0.3">
      <c r="A309" s="2">
        <v>308</v>
      </c>
      <c r="B309" t="s">
        <v>308</v>
      </c>
      <c r="C309" t="str">
        <f>HYPERLINK("https://talan.bank.gov.ua/get-user-certificate/NBaurNVR28isUcNZaCjx","Завантажити сертифікат")</f>
        <v>Завантажити сертифікат</v>
      </c>
    </row>
    <row r="310" spans="1:3" x14ac:dyDescent="0.3">
      <c r="A310" s="2">
        <v>309</v>
      </c>
      <c r="B310" t="s">
        <v>309</v>
      </c>
      <c r="C310" t="str">
        <f>HYPERLINK("https://talan.bank.gov.ua/get-user-certificate/NBaur7XHfAa_xzXY_qgM","Завантажити сертифікат")</f>
        <v>Завантажити сертифікат</v>
      </c>
    </row>
    <row r="311" spans="1:3" x14ac:dyDescent="0.3">
      <c r="A311" s="2">
        <v>310</v>
      </c>
      <c r="B311" t="s">
        <v>310</v>
      </c>
      <c r="C311" t="str">
        <f>HYPERLINK("https://talan.bank.gov.ua/get-user-certificate/NBaur4b67hiob7AG3OQf","Завантажити сертифікат")</f>
        <v>Завантажити сертифікат</v>
      </c>
    </row>
    <row r="312" spans="1:3" x14ac:dyDescent="0.3">
      <c r="A312" s="2">
        <v>311</v>
      </c>
      <c r="B312" t="s">
        <v>311</v>
      </c>
      <c r="C312" t="str">
        <f>HYPERLINK("https://talan.bank.gov.ua/get-user-certificate/NBaurdZ58AY2Kqy04HFZ","Завантажити сертифікат")</f>
        <v>Завантажити сертифікат</v>
      </c>
    </row>
    <row r="313" spans="1:3" x14ac:dyDescent="0.3">
      <c r="A313" s="2">
        <v>312</v>
      </c>
      <c r="B313" t="s">
        <v>312</v>
      </c>
      <c r="C313" t="str">
        <f>HYPERLINK("https://talan.bank.gov.ua/get-user-certificate/NBaur6xCd2k9Wpn4yBOI","Завантажити сертифікат")</f>
        <v>Завантажити сертифікат</v>
      </c>
    </row>
    <row r="314" spans="1:3" x14ac:dyDescent="0.3">
      <c r="A314" s="2">
        <v>313</v>
      </c>
      <c r="B314" t="s">
        <v>313</v>
      </c>
      <c r="C314" t="str">
        <f>HYPERLINK("https://talan.bank.gov.ua/get-user-certificate/NBaurY8TEomwnSeLlPxg","Завантажити сертифікат")</f>
        <v>Завантажити сертифікат</v>
      </c>
    </row>
    <row r="315" spans="1:3" x14ac:dyDescent="0.3">
      <c r="A315" s="2">
        <v>314</v>
      </c>
      <c r="B315" t="s">
        <v>314</v>
      </c>
      <c r="C315" t="str">
        <f>HYPERLINK("https://talan.bank.gov.ua/get-user-certificate/NBaurtfe4k3PfhKYnbih","Завантажити сертифікат")</f>
        <v>Завантажити сертифікат</v>
      </c>
    </row>
    <row r="316" spans="1:3" x14ac:dyDescent="0.3">
      <c r="A316" s="2">
        <v>315</v>
      </c>
      <c r="B316" t="s">
        <v>315</v>
      </c>
      <c r="C316" t="str">
        <f>HYPERLINK("https://talan.bank.gov.ua/get-user-certificate/NBaur0CZBVoCh2N-dyA1","Завантажити сертифікат")</f>
        <v>Завантажити сертифікат</v>
      </c>
    </row>
    <row r="317" spans="1:3" x14ac:dyDescent="0.3">
      <c r="A317" s="2">
        <v>316</v>
      </c>
      <c r="B317" t="s">
        <v>316</v>
      </c>
      <c r="C317" t="str">
        <f>HYPERLINK("https://talan.bank.gov.ua/get-user-certificate/NBaurJ3pFd6Z9KTxvg1_","Завантажити сертифікат")</f>
        <v>Завантажити сертифікат</v>
      </c>
    </row>
    <row r="318" spans="1:3" x14ac:dyDescent="0.3">
      <c r="A318" s="2">
        <v>317</v>
      </c>
      <c r="B318" t="s">
        <v>317</v>
      </c>
      <c r="C318" t="str">
        <f>HYPERLINK("https://talan.bank.gov.ua/get-user-certificate/NBaurlFAK7TUPfXJTW4q","Завантажити сертифікат")</f>
        <v>Завантажити сертифікат</v>
      </c>
    </row>
    <row r="319" spans="1:3" x14ac:dyDescent="0.3">
      <c r="A319" s="2">
        <v>318</v>
      </c>
      <c r="B319" t="s">
        <v>318</v>
      </c>
      <c r="C319" t="str">
        <f>HYPERLINK("https://talan.bank.gov.ua/get-user-certificate/NBaurtDpmsZDKpJijz5x","Завантажити сертифікат")</f>
        <v>Завантажити сертифікат</v>
      </c>
    </row>
    <row r="320" spans="1:3" x14ac:dyDescent="0.3">
      <c r="A320" s="2">
        <v>319</v>
      </c>
      <c r="B320" t="s">
        <v>319</v>
      </c>
      <c r="C320" t="str">
        <f>HYPERLINK("https://talan.bank.gov.ua/get-user-certificate/NBaurdTbnceIVoZAOBb9","Завантажити сертифікат")</f>
        <v>Завантажити сертифікат</v>
      </c>
    </row>
    <row r="321" spans="1:3" x14ac:dyDescent="0.3">
      <c r="A321" s="2">
        <v>320</v>
      </c>
      <c r="B321" t="s">
        <v>320</v>
      </c>
      <c r="C321" t="str">
        <f>HYPERLINK("https://talan.bank.gov.ua/get-user-certificate/NBaur6y7ge7dKCwGAu-l","Завантажити сертифікат")</f>
        <v>Завантажити сертифікат</v>
      </c>
    </row>
    <row r="322" spans="1:3" x14ac:dyDescent="0.3">
      <c r="A322" s="2">
        <v>321</v>
      </c>
      <c r="B322" t="s">
        <v>321</v>
      </c>
      <c r="C322" t="str">
        <f>HYPERLINK("https://talan.bank.gov.ua/get-user-certificate/NBaurSXimnGMNKeJ67rE","Завантажити сертифікат")</f>
        <v>Завантажити сертифікат</v>
      </c>
    </row>
    <row r="323" spans="1:3" x14ac:dyDescent="0.3">
      <c r="A323" s="2">
        <v>322</v>
      </c>
      <c r="B323" t="s">
        <v>322</v>
      </c>
      <c r="C323" t="str">
        <f>HYPERLINK("https://talan.bank.gov.ua/get-user-certificate/NBaurahYlOVSUAC_85nz","Завантажити сертифікат")</f>
        <v>Завантажити сертифікат</v>
      </c>
    </row>
    <row r="324" spans="1:3" x14ac:dyDescent="0.3">
      <c r="A324" s="2">
        <v>323</v>
      </c>
      <c r="B324" t="s">
        <v>323</v>
      </c>
      <c r="C324" t="str">
        <f>HYPERLINK("https://talan.bank.gov.ua/get-user-certificate/NBaurRZUjeX5973lYhtG","Завантажити сертифікат")</f>
        <v>Завантажити сертифікат</v>
      </c>
    </row>
    <row r="325" spans="1:3" x14ac:dyDescent="0.3">
      <c r="A325" s="2">
        <v>324</v>
      </c>
      <c r="B325" t="s">
        <v>324</v>
      </c>
      <c r="C325" t="str">
        <f>HYPERLINK("https://talan.bank.gov.ua/get-user-certificate/NBaurK03ff8g2DD9wPUX","Завантажити сертифікат")</f>
        <v>Завантажити сертифікат</v>
      </c>
    </row>
    <row r="326" spans="1:3" x14ac:dyDescent="0.3">
      <c r="A326" s="2">
        <v>325</v>
      </c>
      <c r="B326" t="s">
        <v>325</v>
      </c>
      <c r="C326" t="str">
        <f>HYPERLINK("https://talan.bank.gov.ua/get-user-certificate/NBaurlyGPCPFf1S_j1ZQ","Завантажити сертифікат")</f>
        <v>Завантажити сертифікат</v>
      </c>
    </row>
    <row r="327" spans="1:3" x14ac:dyDescent="0.3">
      <c r="A327" s="2">
        <v>326</v>
      </c>
      <c r="B327" t="s">
        <v>326</v>
      </c>
      <c r="C327" t="str">
        <f>HYPERLINK("https://talan.bank.gov.ua/get-user-certificate/NBaurMC-zXzgUAU7lwMI","Завантажити сертифікат")</f>
        <v>Завантажити сертифікат</v>
      </c>
    </row>
    <row r="328" spans="1:3" x14ac:dyDescent="0.3">
      <c r="A328" s="2">
        <v>327</v>
      </c>
      <c r="B328" t="s">
        <v>327</v>
      </c>
      <c r="C328" t="str">
        <f>HYPERLINK("https://talan.bank.gov.ua/get-user-certificate/NBaur9F9i2Glt3uJE3wT","Завантажити сертифікат")</f>
        <v>Завантажити сертифікат</v>
      </c>
    </row>
    <row r="329" spans="1:3" x14ac:dyDescent="0.3">
      <c r="A329" s="2">
        <v>328</v>
      </c>
      <c r="B329" t="s">
        <v>328</v>
      </c>
      <c r="C329" t="str">
        <f>HYPERLINK("https://talan.bank.gov.ua/get-user-certificate/NBaurqXf1ghfkBw38dnv","Завантажити сертифікат")</f>
        <v>Завантажити сертифікат</v>
      </c>
    </row>
    <row r="330" spans="1:3" x14ac:dyDescent="0.3">
      <c r="A330" s="2">
        <v>329</v>
      </c>
      <c r="B330" t="s">
        <v>329</v>
      </c>
      <c r="C330" t="str">
        <f>HYPERLINK("https://talan.bank.gov.ua/get-user-certificate/NBaurDfJL6hhh_gXDA8Q","Завантажити сертифікат")</f>
        <v>Завантажити сертифікат</v>
      </c>
    </row>
    <row r="331" spans="1:3" x14ac:dyDescent="0.3">
      <c r="A331" s="2">
        <v>330</v>
      </c>
      <c r="B331" t="s">
        <v>330</v>
      </c>
      <c r="C331" t="str">
        <f>HYPERLINK("https://talan.bank.gov.ua/get-user-certificate/NBaurVM8B8ShJw_DaoPy","Завантажити сертифікат")</f>
        <v>Завантажити сертифікат</v>
      </c>
    </row>
    <row r="332" spans="1:3" x14ac:dyDescent="0.3">
      <c r="A332" s="2">
        <v>331</v>
      </c>
      <c r="B332" t="s">
        <v>331</v>
      </c>
      <c r="C332" t="str">
        <f>HYPERLINK("https://talan.bank.gov.ua/get-user-certificate/NBaurQzGf9ssqAvyo-j_","Завантажити сертифікат")</f>
        <v>Завантажити сертифікат</v>
      </c>
    </row>
    <row r="333" spans="1:3" x14ac:dyDescent="0.3">
      <c r="A333" s="2">
        <v>332</v>
      </c>
      <c r="B333" t="s">
        <v>332</v>
      </c>
      <c r="C333" t="str">
        <f>HYPERLINK("https://talan.bank.gov.ua/get-user-certificate/NBaurfzlxPdLcRCn_NMz","Завантажити сертифікат")</f>
        <v>Завантажити сертифікат</v>
      </c>
    </row>
    <row r="334" spans="1:3" x14ac:dyDescent="0.3">
      <c r="A334" s="2">
        <v>333</v>
      </c>
      <c r="B334" t="s">
        <v>333</v>
      </c>
      <c r="C334" t="str">
        <f>HYPERLINK("https://talan.bank.gov.ua/get-user-certificate/NBaurWWFc5ZaplnaZ4Cb","Завантажити сертифікат")</f>
        <v>Завантажити сертифікат</v>
      </c>
    </row>
    <row r="335" spans="1:3" x14ac:dyDescent="0.3">
      <c r="A335" s="2">
        <v>334</v>
      </c>
      <c r="B335" t="s">
        <v>334</v>
      </c>
      <c r="C335" t="str">
        <f>HYPERLINK("https://talan.bank.gov.ua/get-user-certificate/NBaureSDPNUt8d221-c5","Завантажити сертифікат")</f>
        <v>Завантажити сертифікат</v>
      </c>
    </row>
    <row r="336" spans="1:3" x14ac:dyDescent="0.3">
      <c r="A336" s="2">
        <v>335</v>
      </c>
      <c r="B336" t="s">
        <v>335</v>
      </c>
      <c r="C336" t="str">
        <f>HYPERLINK("https://talan.bank.gov.ua/get-user-certificate/NBauruAyzwmcXtOWlDwI","Завантажити сертифікат")</f>
        <v>Завантажити сертифікат</v>
      </c>
    </row>
    <row r="337" spans="1:3" x14ac:dyDescent="0.3">
      <c r="A337" s="2">
        <v>336</v>
      </c>
      <c r="B337" t="s">
        <v>336</v>
      </c>
      <c r="C337" t="str">
        <f>HYPERLINK("https://talan.bank.gov.ua/get-user-certificate/NBaur5SFOK9DONEK6oyr","Завантажити сертифікат")</f>
        <v>Завантажити сертифікат</v>
      </c>
    </row>
    <row r="338" spans="1:3" x14ac:dyDescent="0.3">
      <c r="A338" s="2">
        <v>337</v>
      </c>
      <c r="B338" t="s">
        <v>337</v>
      </c>
      <c r="C338" t="str">
        <f>HYPERLINK("https://talan.bank.gov.ua/get-user-certificate/NBaurEr7dxv0cn50Gvhu","Завантажити сертифікат")</f>
        <v>Завантажити сертифікат</v>
      </c>
    </row>
    <row r="339" spans="1:3" x14ac:dyDescent="0.3">
      <c r="A339" s="2">
        <v>338</v>
      </c>
      <c r="B339" t="s">
        <v>338</v>
      </c>
      <c r="C339" t="str">
        <f>HYPERLINK("https://talan.bank.gov.ua/get-user-certificate/NBaurQnS_A-6TcM9unnR","Завантажити сертифікат")</f>
        <v>Завантажити сертифікат</v>
      </c>
    </row>
    <row r="340" spans="1:3" x14ac:dyDescent="0.3">
      <c r="A340" s="2">
        <v>339</v>
      </c>
      <c r="B340" t="s">
        <v>217</v>
      </c>
      <c r="C340" t="str">
        <f>HYPERLINK("https://talan.bank.gov.ua/get-user-certificate/NBaurCXXbJfYk7Jr8RN1","Завантажити сертифікат")</f>
        <v>Завантажити сертифікат</v>
      </c>
    </row>
    <row r="341" spans="1:3" x14ac:dyDescent="0.3">
      <c r="A341" s="2">
        <v>340</v>
      </c>
      <c r="B341" t="s">
        <v>339</v>
      </c>
      <c r="C341" t="str">
        <f>HYPERLINK("https://talan.bank.gov.ua/get-user-certificate/NBaurtCIfUTqizY8EYfA","Завантажити сертифікат")</f>
        <v>Завантажити сертифікат</v>
      </c>
    </row>
    <row r="342" spans="1:3" x14ac:dyDescent="0.3">
      <c r="A342" s="2">
        <v>341</v>
      </c>
      <c r="B342" t="s">
        <v>340</v>
      </c>
      <c r="C342" t="str">
        <f>HYPERLINK("https://talan.bank.gov.ua/get-user-certificate/NBaurohGG-h0TDay_Xdv","Завантажити сертифікат")</f>
        <v>Завантажити сертифікат</v>
      </c>
    </row>
    <row r="343" spans="1:3" x14ac:dyDescent="0.3">
      <c r="A343" s="2">
        <v>342</v>
      </c>
      <c r="B343" t="s">
        <v>341</v>
      </c>
      <c r="C343" t="str">
        <f>HYPERLINK("https://talan.bank.gov.ua/get-user-certificate/NBauruUK_gClK5YwrU3o","Завантажити сертифікат")</f>
        <v>Завантажити сертифікат</v>
      </c>
    </row>
    <row r="344" spans="1:3" x14ac:dyDescent="0.3">
      <c r="A344" s="2">
        <v>343</v>
      </c>
      <c r="B344" t="s">
        <v>341</v>
      </c>
      <c r="C344" t="str">
        <f>HYPERLINK("https://talan.bank.gov.ua/get-user-certificate/NBaurFstVEyF76DSIhSu","Завантажити сертифікат")</f>
        <v>Завантажити сертифікат</v>
      </c>
    </row>
    <row r="345" spans="1:3" x14ac:dyDescent="0.3">
      <c r="A345" s="2">
        <v>344</v>
      </c>
      <c r="B345" t="s">
        <v>342</v>
      </c>
      <c r="C345" t="str">
        <f>HYPERLINK("https://talan.bank.gov.ua/get-user-certificate/NBaurMuxD5RWENf-X0DB","Завантажити сертифікат")</f>
        <v>Завантажити сертифікат</v>
      </c>
    </row>
    <row r="346" spans="1:3" x14ac:dyDescent="0.3">
      <c r="A346" s="2">
        <v>345</v>
      </c>
      <c r="B346" t="s">
        <v>343</v>
      </c>
      <c r="C346" t="str">
        <f>HYPERLINK("https://talan.bank.gov.ua/get-user-certificate/NBaur0856BAG5DWpgneu","Завантажити сертифікат")</f>
        <v>Завантажити сертифікат</v>
      </c>
    </row>
    <row r="347" spans="1:3" x14ac:dyDescent="0.3">
      <c r="A347" s="2">
        <v>346</v>
      </c>
      <c r="B347" t="s">
        <v>344</v>
      </c>
      <c r="C347" t="str">
        <f>HYPERLINK("https://talan.bank.gov.ua/get-user-certificate/NBaurG9sjgKrWtGEyPAl","Завантажити сертифікат")</f>
        <v>Завантажити сертифікат</v>
      </c>
    </row>
    <row r="348" spans="1:3" x14ac:dyDescent="0.3">
      <c r="A348" s="2">
        <v>347</v>
      </c>
      <c r="B348" t="s">
        <v>345</v>
      </c>
      <c r="C348" t="str">
        <f>HYPERLINK("https://talan.bank.gov.ua/get-user-certificate/NBaurUXapdGv3IeznPnV","Завантажити сертифікат")</f>
        <v>Завантажити сертифікат</v>
      </c>
    </row>
    <row r="349" spans="1:3" x14ac:dyDescent="0.3">
      <c r="A349" s="2">
        <v>348</v>
      </c>
      <c r="B349" t="s">
        <v>346</v>
      </c>
      <c r="C349" t="str">
        <f>HYPERLINK("https://talan.bank.gov.ua/get-user-certificate/NBaur8hAhL_m7V87wzNK","Завантажити сертифікат")</f>
        <v>Завантажити сертифікат</v>
      </c>
    </row>
    <row r="350" spans="1:3" x14ac:dyDescent="0.3">
      <c r="A350" s="2">
        <v>349</v>
      </c>
      <c r="B350" t="s">
        <v>347</v>
      </c>
      <c r="C350" t="str">
        <f>HYPERLINK("https://talan.bank.gov.ua/get-user-certificate/NBaurgs2ak32HuvbRKEp","Завантажити сертифікат")</f>
        <v>Завантажити сертифікат</v>
      </c>
    </row>
    <row r="351" spans="1:3" x14ac:dyDescent="0.3">
      <c r="A351" s="2">
        <v>350</v>
      </c>
      <c r="B351" t="s">
        <v>348</v>
      </c>
      <c r="C351" t="str">
        <f>HYPERLINK("https://talan.bank.gov.ua/get-user-certificate/NBaurN5J8viwOYpYp-fK","Завантажити сертифікат")</f>
        <v>Завантажити сертифікат</v>
      </c>
    </row>
    <row r="352" spans="1:3" x14ac:dyDescent="0.3">
      <c r="A352" s="2">
        <v>351</v>
      </c>
      <c r="B352" t="s">
        <v>349</v>
      </c>
      <c r="C352" t="str">
        <f>HYPERLINK("https://talan.bank.gov.ua/get-user-certificate/NBaur2Lis76n8R6xmGCC","Завантажити сертифікат")</f>
        <v>Завантажити сертифікат</v>
      </c>
    </row>
    <row r="353" spans="1:3" x14ac:dyDescent="0.3">
      <c r="A353" s="2">
        <v>352</v>
      </c>
      <c r="B353" t="s">
        <v>350</v>
      </c>
      <c r="C353" t="str">
        <f>HYPERLINK("https://talan.bank.gov.ua/get-user-certificate/NBaurF69L1S8SC-eOGqC","Завантажити сертифікат")</f>
        <v>Завантажити сертифікат</v>
      </c>
    </row>
    <row r="354" spans="1:3" x14ac:dyDescent="0.3">
      <c r="A354" s="2">
        <v>353</v>
      </c>
      <c r="B354" t="s">
        <v>351</v>
      </c>
      <c r="C354" t="str">
        <f>HYPERLINK("https://talan.bank.gov.ua/get-user-certificate/NBaurojMT7iUa6_ntuY9","Завантажити сертифікат")</f>
        <v>Завантажити сертифікат</v>
      </c>
    </row>
    <row r="355" spans="1:3" x14ac:dyDescent="0.3">
      <c r="A355" s="2">
        <v>354</v>
      </c>
      <c r="B355" t="s">
        <v>352</v>
      </c>
      <c r="C355" t="str">
        <f>HYPERLINK("https://talan.bank.gov.ua/get-user-certificate/NBaurliRRPsEohAdGfpX","Завантажити сертифікат")</f>
        <v>Завантажити сертифікат</v>
      </c>
    </row>
    <row r="356" spans="1:3" x14ac:dyDescent="0.3">
      <c r="A356" s="2">
        <v>355</v>
      </c>
      <c r="B356" t="s">
        <v>353</v>
      </c>
      <c r="C356" t="str">
        <f>HYPERLINK("https://talan.bank.gov.ua/get-user-certificate/NBaurTPNO_J5MgcESykX","Завантажити сертифікат")</f>
        <v>Завантажити сертифікат</v>
      </c>
    </row>
    <row r="357" spans="1:3" x14ac:dyDescent="0.3">
      <c r="A357" s="2">
        <v>356</v>
      </c>
      <c r="B357" t="s">
        <v>354</v>
      </c>
      <c r="C357" t="str">
        <f>HYPERLINK("https://talan.bank.gov.ua/get-user-certificate/NBaurmvXdmj21bUITXZP","Завантажити сертифікат")</f>
        <v>Завантажити сертифікат</v>
      </c>
    </row>
    <row r="358" spans="1:3" x14ac:dyDescent="0.3">
      <c r="A358" s="2">
        <v>357</v>
      </c>
      <c r="B358" t="s">
        <v>355</v>
      </c>
      <c r="C358" t="str">
        <f>HYPERLINK("https://talan.bank.gov.ua/get-user-certificate/NBaura2StOxLbQbgoeo6","Завантажити сертифікат")</f>
        <v>Завантажити сертифікат</v>
      </c>
    </row>
    <row r="359" spans="1:3" x14ac:dyDescent="0.3">
      <c r="A359" s="2">
        <v>358</v>
      </c>
      <c r="B359" t="s">
        <v>356</v>
      </c>
      <c r="C359" t="str">
        <f>HYPERLINK("https://talan.bank.gov.ua/get-user-certificate/NBaurokweokof9WvJE8h","Завантажити сертифікат")</f>
        <v>Завантажити сертифікат</v>
      </c>
    </row>
    <row r="360" spans="1:3" x14ac:dyDescent="0.3">
      <c r="A360" s="2">
        <v>359</v>
      </c>
      <c r="B360" t="s">
        <v>357</v>
      </c>
      <c r="C360" t="str">
        <f>HYPERLINK("https://talan.bank.gov.ua/get-user-certificate/NBaur1UEsET3-jGlzfNn","Завантажити сертифікат")</f>
        <v>Завантажити сертифікат</v>
      </c>
    </row>
    <row r="361" spans="1:3" x14ac:dyDescent="0.3">
      <c r="A361" s="2">
        <v>360</v>
      </c>
      <c r="B361" t="s">
        <v>358</v>
      </c>
      <c r="C361" t="str">
        <f>HYPERLINK("https://talan.bank.gov.ua/get-user-certificate/NBaurPHHhbplfxbIDHLQ","Завантажити сертифікат")</f>
        <v>Завантажити сертифікат</v>
      </c>
    </row>
    <row r="362" spans="1:3" x14ac:dyDescent="0.3">
      <c r="A362" s="2">
        <v>361</v>
      </c>
      <c r="B362" t="s">
        <v>359</v>
      </c>
      <c r="C362" t="str">
        <f>HYPERLINK("https://talan.bank.gov.ua/get-user-certificate/NBaurbq42iK35ReMit-U","Завантажити сертифікат")</f>
        <v>Завантажити сертифікат</v>
      </c>
    </row>
    <row r="363" spans="1:3" x14ac:dyDescent="0.3">
      <c r="A363" s="2">
        <v>362</v>
      </c>
      <c r="B363" t="s">
        <v>360</v>
      </c>
      <c r="C363" t="str">
        <f>HYPERLINK("https://talan.bank.gov.ua/get-user-certificate/NBaurku4p_stx91doUmQ","Завантажити сертифікат")</f>
        <v>Завантажити сертифікат</v>
      </c>
    </row>
    <row r="364" spans="1:3" x14ac:dyDescent="0.3">
      <c r="A364" s="2">
        <v>363</v>
      </c>
      <c r="B364" t="s">
        <v>361</v>
      </c>
      <c r="C364" t="str">
        <f>HYPERLINK("https://talan.bank.gov.ua/get-user-certificate/NBaurQlBNGvJ-giDJGG_","Завантажити сертифікат")</f>
        <v>Завантажити сертифікат</v>
      </c>
    </row>
    <row r="365" spans="1:3" x14ac:dyDescent="0.3">
      <c r="A365" s="2">
        <v>364</v>
      </c>
      <c r="B365" t="s">
        <v>362</v>
      </c>
      <c r="C365" t="str">
        <f>HYPERLINK("https://talan.bank.gov.ua/get-user-certificate/NBaur1_8K5o4cCI_DR1M","Завантажити сертифікат")</f>
        <v>Завантажити сертифікат</v>
      </c>
    </row>
    <row r="366" spans="1:3" x14ac:dyDescent="0.3">
      <c r="A366" s="2">
        <v>365</v>
      </c>
      <c r="B366" t="s">
        <v>363</v>
      </c>
      <c r="C366" t="str">
        <f>HYPERLINK("https://talan.bank.gov.ua/get-user-certificate/NBaurqikLWHe91KHmjhc","Завантажити сертифікат")</f>
        <v>Завантажити сертифікат</v>
      </c>
    </row>
    <row r="367" spans="1:3" x14ac:dyDescent="0.3">
      <c r="A367" s="2">
        <v>366</v>
      </c>
      <c r="B367" t="s">
        <v>364</v>
      </c>
      <c r="C367" t="str">
        <f>HYPERLINK("https://talan.bank.gov.ua/get-user-certificate/NBaurjVCxr2HyVL7gqHw","Завантажити сертифікат")</f>
        <v>Завантажити сертифікат</v>
      </c>
    </row>
    <row r="368" spans="1:3" x14ac:dyDescent="0.3">
      <c r="A368" s="2">
        <v>367</v>
      </c>
      <c r="B368" t="s">
        <v>365</v>
      </c>
      <c r="C368" t="str">
        <f>HYPERLINK("https://talan.bank.gov.ua/get-user-certificate/NBaurdqek9qhV0fVk-TK","Завантажити сертифікат")</f>
        <v>Завантажити сертифікат</v>
      </c>
    </row>
    <row r="369" spans="1:3" x14ac:dyDescent="0.3">
      <c r="A369" s="2">
        <v>368</v>
      </c>
      <c r="B369" t="s">
        <v>366</v>
      </c>
      <c r="C369" t="str">
        <f>HYPERLINK("https://talan.bank.gov.ua/get-user-certificate/NBaurz6tZSm1okfTHK5g","Завантажити сертифікат")</f>
        <v>Завантажити сертифікат</v>
      </c>
    </row>
    <row r="370" spans="1:3" x14ac:dyDescent="0.3">
      <c r="A370" s="2">
        <v>369</v>
      </c>
      <c r="B370" t="s">
        <v>367</v>
      </c>
      <c r="C370" t="str">
        <f>HYPERLINK("https://talan.bank.gov.ua/get-user-certificate/NBaurpjlZJo4d-o2HQmV","Завантажити сертифікат")</f>
        <v>Завантажити сертифікат</v>
      </c>
    </row>
    <row r="371" spans="1:3" x14ac:dyDescent="0.3">
      <c r="A371" s="2">
        <v>370</v>
      </c>
      <c r="B371" t="s">
        <v>368</v>
      </c>
      <c r="C371" t="str">
        <f>HYPERLINK("https://talan.bank.gov.ua/get-user-certificate/NBaurlcMCVnjVefrctPR","Завантажити сертифікат")</f>
        <v>Завантажити сертифікат</v>
      </c>
    </row>
    <row r="372" spans="1:3" x14ac:dyDescent="0.3">
      <c r="A372" s="2">
        <v>371</v>
      </c>
      <c r="B372" t="s">
        <v>369</v>
      </c>
      <c r="C372" t="str">
        <f>HYPERLINK("https://talan.bank.gov.ua/get-user-certificate/NBaurznlfD2AiTK1U8LV","Завантажити сертифікат")</f>
        <v>Завантажити сертифікат</v>
      </c>
    </row>
    <row r="373" spans="1:3" x14ac:dyDescent="0.3">
      <c r="A373" s="2">
        <v>372</v>
      </c>
      <c r="B373" t="s">
        <v>370</v>
      </c>
      <c r="C373" t="str">
        <f>HYPERLINK("https://talan.bank.gov.ua/get-user-certificate/NBauruwTV1RWwgsS4QpW","Завантажити сертифікат")</f>
        <v>Завантажити сертифікат</v>
      </c>
    </row>
    <row r="374" spans="1:3" x14ac:dyDescent="0.3">
      <c r="A374" s="2">
        <v>373</v>
      </c>
      <c r="B374" t="s">
        <v>371</v>
      </c>
      <c r="C374" t="str">
        <f>HYPERLINK("https://talan.bank.gov.ua/get-user-certificate/NBaurSFgJyfZkQc30QuT","Завантажити сертифікат")</f>
        <v>Завантажити сертифікат</v>
      </c>
    </row>
    <row r="375" spans="1:3" x14ac:dyDescent="0.3">
      <c r="A375" s="2">
        <v>374</v>
      </c>
      <c r="B375" t="s">
        <v>372</v>
      </c>
      <c r="C375" t="str">
        <f>HYPERLINK("https://talan.bank.gov.ua/get-user-certificate/NBaurQsfCymucrNF8mO3","Завантажити сертифікат")</f>
        <v>Завантажити сертифікат</v>
      </c>
    </row>
    <row r="376" spans="1:3" x14ac:dyDescent="0.3">
      <c r="A376" s="2">
        <v>375</v>
      </c>
      <c r="B376" t="s">
        <v>373</v>
      </c>
      <c r="C376" t="str">
        <f>HYPERLINK("https://talan.bank.gov.ua/get-user-certificate/NBauraNKz-1Os0IXAdCb","Завантажити сертифікат")</f>
        <v>Завантажити сертифікат</v>
      </c>
    </row>
    <row r="377" spans="1:3" x14ac:dyDescent="0.3">
      <c r="A377" s="2">
        <v>376</v>
      </c>
      <c r="B377" t="s">
        <v>374</v>
      </c>
      <c r="C377" t="str">
        <f>HYPERLINK("https://talan.bank.gov.ua/get-user-certificate/NBaur9hHLa2uQ69NGou9","Завантажити сертифікат")</f>
        <v>Завантажити сертифікат</v>
      </c>
    </row>
    <row r="378" spans="1:3" x14ac:dyDescent="0.3">
      <c r="A378" s="2">
        <v>377</v>
      </c>
      <c r="B378" t="s">
        <v>375</v>
      </c>
      <c r="C378" t="str">
        <f>HYPERLINK("https://talan.bank.gov.ua/get-user-certificate/NBaursNAZTpOvjotp-un","Завантажити сертифікат")</f>
        <v>Завантажити сертифікат</v>
      </c>
    </row>
    <row r="379" spans="1:3" x14ac:dyDescent="0.3">
      <c r="A379" s="2">
        <v>378</v>
      </c>
      <c r="B379" t="s">
        <v>376</v>
      </c>
      <c r="C379" t="str">
        <f>HYPERLINK("https://talan.bank.gov.ua/get-user-certificate/NBaur_5vN_2Vyj2Nei0s","Завантажити сертифікат")</f>
        <v>Завантажити сертифікат</v>
      </c>
    </row>
    <row r="380" spans="1:3" x14ac:dyDescent="0.3">
      <c r="A380" s="2">
        <v>379</v>
      </c>
      <c r="B380" t="s">
        <v>377</v>
      </c>
      <c r="C380" t="str">
        <f>HYPERLINK("https://talan.bank.gov.ua/get-user-certificate/NBaur20HRvQP7S9F-EQ4","Завантажити сертифікат")</f>
        <v>Завантажити сертифікат</v>
      </c>
    </row>
    <row r="381" spans="1:3" x14ac:dyDescent="0.3">
      <c r="A381" s="2">
        <v>380</v>
      </c>
      <c r="B381" t="s">
        <v>378</v>
      </c>
      <c r="C381" t="str">
        <f>HYPERLINK("https://talan.bank.gov.ua/get-user-certificate/NBaurRxePu326RMJFJSQ","Завантажити сертифікат")</f>
        <v>Завантажити сертифікат</v>
      </c>
    </row>
    <row r="382" spans="1:3" x14ac:dyDescent="0.3">
      <c r="A382" s="2">
        <v>381</v>
      </c>
      <c r="B382" t="s">
        <v>379</v>
      </c>
      <c r="C382" t="str">
        <f>HYPERLINK("https://talan.bank.gov.ua/get-user-certificate/NBaurz4fiGBqi-Bx0id-","Завантажити сертифікат")</f>
        <v>Завантажити сертифікат</v>
      </c>
    </row>
    <row r="383" spans="1:3" x14ac:dyDescent="0.3">
      <c r="A383" s="2">
        <v>382</v>
      </c>
      <c r="B383" t="s">
        <v>380</v>
      </c>
      <c r="C383" t="str">
        <f>HYPERLINK("https://talan.bank.gov.ua/get-user-certificate/NBaur5stUPNq1p7F_Xjy","Завантажити сертифікат")</f>
        <v>Завантажити сертифікат</v>
      </c>
    </row>
    <row r="384" spans="1:3" x14ac:dyDescent="0.3">
      <c r="A384" s="2">
        <v>383</v>
      </c>
      <c r="B384" t="s">
        <v>381</v>
      </c>
      <c r="C384" t="str">
        <f>HYPERLINK("https://talan.bank.gov.ua/get-user-certificate/NBaur9bFFDutMFG9VMcB","Завантажити сертифікат")</f>
        <v>Завантажити сертифікат</v>
      </c>
    </row>
    <row r="385" spans="1:3" x14ac:dyDescent="0.3">
      <c r="A385" s="2">
        <v>384</v>
      </c>
      <c r="B385" t="s">
        <v>379</v>
      </c>
      <c r="C385" t="str">
        <f>HYPERLINK("https://talan.bank.gov.ua/get-user-certificate/NBaurrTL_5t6EpfQQpAH","Завантажити сертифікат")</f>
        <v>Завантажити сертифікат</v>
      </c>
    </row>
    <row r="386" spans="1:3" x14ac:dyDescent="0.3">
      <c r="A386" s="2">
        <v>385</v>
      </c>
      <c r="B386" t="s">
        <v>382</v>
      </c>
      <c r="C386" t="str">
        <f>HYPERLINK("https://talan.bank.gov.ua/get-user-certificate/NBauroKATOB328WH7oIU","Завантажити сертифікат")</f>
        <v>Завантажити сертифікат</v>
      </c>
    </row>
    <row r="387" spans="1:3" x14ac:dyDescent="0.3">
      <c r="A387" s="2">
        <v>386</v>
      </c>
      <c r="B387" t="s">
        <v>383</v>
      </c>
      <c r="C387" t="str">
        <f>HYPERLINK("https://talan.bank.gov.ua/get-user-certificate/NBaurNfkoGIvxW4VyDZz","Завантажити сертифікат")</f>
        <v>Завантажити сертифікат</v>
      </c>
    </row>
    <row r="388" spans="1:3" x14ac:dyDescent="0.3">
      <c r="A388" s="2">
        <v>387</v>
      </c>
      <c r="B388" t="s">
        <v>384</v>
      </c>
      <c r="C388" t="str">
        <f>HYPERLINK("https://talan.bank.gov.ua/get-user-certificate/NBauroMmxC8_hIvWp7jQ","Завантажити сертифікат")</f>
        <v>Завантажити сертифікат</v>
      </c>
    </row>
    <row r="389" spans="1:3" x14ac:dyDescent="0.3">
      <c r="A389" s="2">
        <v>388</v>
      </c>
      <c r="B389" t="s">
        <v>385</v>
      </c>
      <c r="C389" t="str">
        <f>HYPERLINK("https://talan.bank.gov.ua/get-user-certificate/NBaur4njdl-JeM5JzqBd","Завантажити сертифікат")</f>
        <v>Завантажити сертифікат</v>
      </c>
    </row>
    <row r="390" spans="1:3" x14ac:dyDescent="0.3">
      <c r="A390" s="2">
        <v>389</v>
      </c>
      <c r="B390" t="s">
        <v>386</v>
      </c>
      <c r="C390" t="str">
        <f>HYPERLINK("https://talan.bank.gov.ua/get-user-certificate/NBaurEwc_TPqHf0ew-TX","Завантажити сертифікат")</f>
        <v>Завантажити сертифікат</v>
      </c>
    </row>
    <row r="391" spans="1:3" x14ac:dyDescent="0.3">
      <c r="A391" s="2">
        <v>390</v>
      </c>
      <c r="B391" t="s">
        <v>387</v>
      </c>
      <c r="C391" t="str">
        <f>HYPERLINK("https://talan.bank.gov.ua/get-user-certificate/NBaura1JtsrqP9Q-hw7t","Завантажити сертифікат")</f>
        <v>Завантажити сертифікат</v>
      </c>
    </row>
    <row r="392" spans="1:3" x14ac:dyDescent="0.3">
      <c r="A392" s="2">
        <v>391</v>
      </c>
      <c r="B392" t="s">
        <v>388</v>
      </c>
      <c r="C392" t="str">
        <f>HYPERLINK("https://talan.bank.gov.ua/get-user-certificate/NBaurlycenz_iWxjjjQC","Завантажити сертифікат")</f>
        <v>Завантажити сертифікат</v>
      </c>
    </row>
    <row r="393" spans="1:3" x14ac:dyDescent="0.3">
      <c r="A393" s="2">
        <v>392</v>
      </c>
      <c r="B393" t="s">
        <v>389</v>
      </c>
      <c r="C393" t="str">
        <f>HYPERLINK("https://talan.bank.gov.ua/get-user-certificate/NBaur0er01y6iQvkrJgi","Завантажити сертифікат")</f>
        <v>Завантажити сертифікат</v>
      </c>
    </row>
    <row r="394" spans="1:3" x14ac:dyDescent="0.3">
      <c r="A394" s="2">
        <v>393</v>
      </c>
      <c r="B394" t="s">
        <v>390</v>
      </c>
      <c r="C394" t="str">
        <f>HYPERLINK("https://talan.bank.gov.ua/get-user-certificate/NBaurf-PhBJwpIWKGnqU","Завантажити сертифікат")</f>
        <v>Завантажити сертифікат</v>
      </c>
    </row>
    <row r="395" spans="1:3" x14ac:dyDescent="0.3">
      <c r="A395" s="2">
        <v>394</v>
      </c>
      <c r="B395" t="s">
        <v>391</v>
      </c>
      <c r="C395" t="str">
        <f>HYPERLINK("https://talan.bank.gov.ua/get-user-certificate/NBaurEHD1uuSwPkAOYv0","Завантажити сертифікат")</f>
        <v>Завантажити сертифікат</v>
      </c>
    </row>
    <row r="396" spans="1:3" x14ac:dyDescent="0.3">
      <c r="A396" s="2">
        <v>395</v>
      </c>
      <c r="B396" t="s">
        <v>392</v>
      </c>
      <c r="C396" t="str">
        <f>HYPERLINK("https://talan.bank.gov.ua/get-user-certificate/NBaurRyGRhoveAKPTEQw","Завантажити сертифікат")</f>
        <v>Завантажити сертифікат</v>
      </c>
    </row>
    <row r="397" spans="1:3" x14ac:dyDescent="0.3">
      <c r="A397" s="2">
        <v>396</v>
      </c>
      <c r="B397" t="s">
        <v>393</v>
      </c>
      <c r="C397" t="str">
        <f>HYPERLINK("https://talan.bank.gov.ua/get-user-certificate/NBaurrzXwVs7g9XDIVTm","Завантажити сертифікат")</f>
        <v>Завантажити сертифікат</v>
      </c>
    </row>
    <row r="398" spans="1:3" x14ac:dyDescent="0.3">
      <c r="A398" s="2">
        <v>397</v>
      </c>
      <c r="B398" t="s">
        <v>394</v>
      </c>
      <c r="C398" t="str">
        <f>HYPERLINK("https://talan.bank.gov.ua/get-user-certificate/NBaur1w3m-KgqeNKwXTu","Завантажити сертифікат")</f>
        <v>Завантажити сертифікат</v>
      </c>
    </row>
    <row r="399" spans="1:3" x14ac:dyDescent="0.3">
      <c r="A399" s="2">
        <v>398</v>
      </c>
      <c r="B399" t="s">
        <v>395</v>
      </c>
      <c r="C399" t="str">
        <f>HYPERLINK("https://talan.bank.gov.ua/get-user-certificate/NBaurKAVwbpkVHP0WUdP","Завантажити сертифікат")</f>
        <v>Завантажити сертифікат</v>
      </c>
    </row>
    <row r="400" spans="1:3" x14ac:dyDescent="0.3">
      <c r="A400" s="2">
        <v>399</v>
      </c>
      <c r="B400" t="s">
        <v>396</v>
      </c>
      <c r="C400" t="str">
        <f>HYPERLINK("https://talan.bank.gov.ua/get-user-certificate/NBaurLk7_8fcMAY2vIFE","Завантажити сертифікат")</f>
        <v>Завантажити сертифікат</v>
      </c>
    </row>
    <row r="401" spans="1:3" x14ac:dyDescent="0.3">
      <c r="A401" s="2">
        <v>400</v>
      </c>
      <c r="B401" t="s">
        <v>397</v>
      </c>
      <c r="C401" t="str">
        <f>HYPERLINK("https://talan.bank.gov.ua/get-user-certificate/NBaur3RaRcvTHncwx3PG","Завантажити сертифікат")</f>
        <v>Завантажити сертифікат</v>
      </c>
    </row>
    <row r="402" spans="1:3" x14ac:dyDescent="0.3">
      <c r="A402" s="2">
        <v>401</v>
      </c>
      <c r="B402" t="s">
        <v>398</v>
      </c>
      <c r="C402" t="str">
        <f>HYPERLINK("https://talan.bank.gov.ua/get-user-certificate/NBaurYi0B69Ee6l8NUL3","Завантажити сертифікат")</f>
        <v>Завантажити сертифікат</v>
      </c>
    </row>
    <row r="403" spans="1:3" x14ac:dyDescent="0.3">
      <c r="A403" s="2">
        <v>402</v>
      </c>
      <c r="B403" t="s">
        <v>399</v>
      </c>
      <c r="C403" t="str">
        <f>HYPERLINK("https://talan.bank.gov.ua/get-user-certificate/NBaur7xRhFVqzkX_HHc-","Завантажити сертифікат")</f>
        <v>Завантажити сертифікат</v>
      </c>
    </row>
    <row r="404" spans="1:3" x14ac:dyDescent="0.3">
      <c r="A404" s="2">
        <v>403</v>
      </c>
      <c r="B404" t="s">
        <v>400</v>
      </c>
      <c r="C404" t="str">
        <f>HYPERLINK("https://talan.bank.gov.ua/get-user-certificate/NBaurLnglURmOJBlzpaI","Завантажити сертифікат")</f>
        <v>Завантажити сертифікат</v>
      </c>
    </row>
    <row r="405" spans="1:3" x14ac:dyDescent="0.3">
      <c r="A405" s="2">
        <v>404</v>
      </c>
      <c r="B405" t="s">
        <v>401</v>
      </c>
      <c r="C405" t="str">
        <f>HYPERLINK("https://talan.bank.gov.ua/get-user-certificate/NBaurPQACNiUG0ndVVPC","Завантажити сертифікат")</f>
        <v>Завантажити сертифікат</v>
      </c>
    </row>
    <row r="406" spans="1:3" x14ac:dyDescent="0.3">
      <c r="A406" s="2">
        <v>405</v>
      </c>
      <c r="B406" t="s">
        <v>402</v>
      </c>
      <c r="C406" t="str">
        <f>HYPERLINK("https://talan.bank.gov.ua/get-user-certificate/NBaur4xeuum_0guiCCHv","Завантажити сертифікат")</f>
        <v>Завантажити сертифікат</v>
      </c>
    </row>
    <row r="407" spans="1:3" x14ac:dyDescent="0.3">
      <c r="A407" s="2">
        <v>406</v>
      </c>
      <c r="B407" t="s">
        <v>403</v>
      </c>
      <c r="C407" t="str">
        <f>HYPERLINK("https://talan.bank.gov.ua/get-user-certificate/NBaurdQ1_WMOSJrt8jnI","Завантажити сертифікат")</f>
        <v>Завантажити сертифікат</v>
      </c>
    </row>
    <row r="408" spans="1:3" x14ac:dyDescent="0.3">
      <c r="A408" s="2">
        <v>407</v>
      </c>
      <c r="B408" t="s">
        <v>404</v>
      </c>
      <c r="C408" t="str">
        <f>HYPERLINK("https://talan.bank.gov.ua/get-user-certificate/NBaurTL6999Wpo0lJM4v","Завантажити сертифікат")</f>
        <v>Завантажити сертифікат</v>
      </c>
    </row>
    <row r="409" spans="1:3" x14ac:dyDescent="0.3">
      <c r="A409" s="2">
        <v>408</v>
      </c>
      <c r="B409" t="s">
        <v>405</v>
      </c>
      <c r="C409" t="str">
        <f>HYPERLINK("https://talan.bank.gov.ua/get-user-certificate/NBaurtU4Xbfd8Jz7PdL9","Завантажити сертифікат")</f>
        <v>Завантажити сертифікат</v>
      </c>
    </row>
    <row r="410" spans="1:3" x14ac:dyDescent="0.3">
      <c r="A410" s="2">
        <v>409</v>
      </c>
      <c r="B410" t="s">
        <v>406</v>
      </c>
      <c r="C410" t="str">
        <f>HYPERLINK("https://talan.bank.gov.ua/get-user-certificate/NBaurHar2y63VKWIhYb4","Завантажити сертифікат")</f>
        <v>Завантажити сертифікат</v>
      </c>
    </row>
    <row r="411" spans="1:3" x14ac:dyDescent="0.3">
      <c r="A411" s="2">
        <v>410</v>
      </c>
      <c r="B411" t="s">
        <v>407</v>
      </c>
      <c r="C411" t="str">
        <f>HYPERLINK("https://talan.bank.gov.ua/get-user-certificate/NBaurrnPKY8qvTyvkcmF","Завантажити сертифікат")</f>
        <v>Завантажити сертифікат</v>
      </c>
    </row>
    <row r="412" spans="1:3" x14ac:dyDescent="0.3">
      <c r="A412" s="2">
        <v>411</v>
      </c>
      <c r="B412" t="s">
        <v>408</v>
      </c>
      <c r="C412" t="str">
        <f>HYPERLINK("https://talan.bank.gov.ua/get-user-certificate/NBaurYwLO_cRW07ZbBNS","Завантажити сертифікат")</f>
        <v>Завантажити сертифікат</v>
      </c>
    </row>
    <row r="413" spans="1:3" x14ac:dyDescent="0.3">
      <c r="A413" s="2">
        <v>412</v>
      </c>
      <c r="B413" t="s">
        <v>409</v>
      </c>
      <c r="C413" t="str">
        <f>HYPERLINK("https://talan.bank.gov.ua/get-user-certificate/NBaurXeNfieY943ecJ9e","Завантажити сертифікат")</f>
        <v>Завантажити сертифікат</v>
      </c>
    </row>
    <row r="414" spans="1:3" x14ac:dyDescent="0.3">
      <c r="A414" s="2">
        <v>413</v>
      </c>
      <c r="B414" t="s">
        <v>410</v>
      </c>
      <c r="C414" t="str">
        <f>HYPERLINK("https://talan.bank.gov.ua/get-user-certificate/NBaurqWcLngSM4y1OmLD","Завантажити сертифікат")</f>
        <v>Завантажити сертифікат</v>
      </c>
    </row>
    <row r="415" spans="1:3" x14ac:dyDescent="0.3">
      <c r="A415" s="2">
        <v>414</v>
      </c>
      <c r="B415" t="s">
        <v>411</v>
      </c>
      <c r="C415" t="str">
        <f>HYPERLINK("https://talan.bank.gov.ua/get-user-certificate/NBaur6uGmKjYmiiyag3-","Завантажити сертифікат")</f>
        <v>Завантажити сертифікат</v>
      </c>
    </row>
    <row r="416" spans="1:3" x14ac:dyDescent="0.3">
      <c r="A416" s="2">
        <v>415</v>
      </c>
      <c r="B416" t="s">
        <v>412</v>
      </c>
      <c r="C416" t="str">
        <f>HYPERLINK("https://talan.bank.gov.ua/get-user-certificate/NBaur-SE7QB7uwBtwHw1","Завантажити сертифікат")</f>
        <v>Завантажити сертифікат</v>
      </c>
    </row>
    <row r="417" spans="1:3" x14ac:dyDescent="0.3">
      <c r="A417" s="2">
        <v>416</v>
      </c>
      <c r="B417" t="s">
        <v>413</v>
      </c>
      <c r="C417" t="str">
        <f>HYPERLINK("https://talan.bank.gov.ua/get-user-certificate/NBaurePIXNu1mQiuaFMn","Завантажити сертифікат")</f>
        <v>Завантажити сертифікат</v>
      </c>
    </row>
    <row r="418" spans="1:3" x14ac:dyDescent="0.3">
      <c r="A418" s="2">
        <v>417</v>
      </c>
      <c r="B418" t="s">
        <v>414</v>
      </c>
      <c r="C418" t="str">
        <f>HYPERLINK("https://talan.bank.gov.ua/get-user-certificate/NBaurIDFYx7oHSiloV1X","Завантажити сертифікат")</f>
        <v>Завантажити сертифікат</v>
      </c>
    </row>
    <row r="419" spans="1:3" x14ac:dyDescent="0.3">
      <c r="A419" s="2">
        <v>418</v>
      </c>
      <c r="B419" t="s">
        <v>415</v>
      </c>
      <c r="C419" t="str">
        <f>HYPERLINK("https://talan.bank.gov.ua/get-user-certificate/NBauridQ0mJfyL98Y_Ds","Завантажити сертифікат")</f>
        <v>Завантажити сертифікат</v>
      </c>
    </row>
    <row r="420" spans="1:3" x14ac:dyDescent="0.3">
      <c r="A420" s="2">
        <v>419</v>
      </c>
      <c r="B420" t="s">
        <v>416</v>
      </c>
      <c r="C420" t="str">
        <f>HYPERLINK("https://talan.bank.gov.ua/get-user-certificate/NBaurt207aSOC-gMfG53","Завантажити сертифікат")</f>
        <v>Завантажити сертифікат</v>
      </c>
    </row>
    <row r="421" spans="1:3" x14ac:dyDescent="0.3">
      <c r="A421" s="2">
        <v>420</v>
      </c>
      <c r="B421" t="s">
        <v>417</v>
      </c>
      <c r="C421" t="str">
        <f>HYPERLINK("https://talan.bank.gov.ua/get-user-certificate/NBaurxxk8eTJUf2Ut3jz","Завантажити сертифікат")</f>
        <v>Завантажити сертифікат</v>
      </c>
    </row>
    <row r="422" spans="1:3" x14ac:dyDescent="0.3">
      <c r="A422" s="2">
        <v>421</v>
      </c>
      <c r="B422" t="s">
        <v>418</v>
      </c>
      <c r="C422" t="str">
        <f>HYPERLINK("https://talan.bank.gov.ua/get-user-certificate/NBaurNiE2TKWpScvX0Io","Завантажити сертифікат")</f>
        <v>Завантажити сертифікат</v>
      </c>
    </row>
    <row r="423" spans="1:3" x14ac:dyDescent="0.3">
      <c r="A423" s="2">
        <v>422</v>
      </c>
      <c r="B423" t="s">
        <v>419</v>
      </c>
      <c r="C423" t="str">
        <f>HYPERLINK("https://talan.bank.gov.ua/get-user-certificate/NBaur6j9WvyboejRGwfx","Завантажити сертифікат")</f>
        <v>Завантажити сертифікат</v>
      </c>
    </row>
    <row r="424" spans="1:3" x14ac:dyDescent="0.3">
      <c r="A424" s="2">
        <v>423</v>
      </c>
      <c r="B424" t="s">
        <v>420</v>
      </c>
      <c r="C424" t="str">
        <f>HYPERLINK("https://talan.bank.gov.ua/get-user-certificate/NBaurY2znocHQJDkXrfo","Завантажити сертифікат")</f>
        <v>Завантажити сертифікат</v>
      </c>
    </row>
    <row r="425" spans="1:3" x14ac:dyDescent="0.3">
      <c r="A425" s="2">
        <v>424</v>
      </c>
      <c r="B425" t="s">
        <v>421</v>
      </c>
      <c r="C425" t="str">
        <f>HYPERLINK("https://talan.bank.gov.ua/get-user-certificate/NBaurB78SB3OGBO4DMa6","Завантажити сертифікат")</f>
        <v>Завантажити сертифікат</v>
      </c>
    </row>
    <row r="426" spans="1:3" x14ac:dyDescent="0.3">
      <c r="A426" s="2">
        <v>425</v>
      </c>
      <c r="B426" t="s">
        <v>422</v>
      </c>
      <c r="C426" t="str">
        <f>HYPERLINK("https://talan.bank.gov.ua/get-user-certificate/NBaurTAjlqxzExMfBlMk","Завантажити сертифікат")</f>
        <v>Завантажити сертифікат</v>
      </c>
    </row>
    <row r="427" spans="1:3" x14ac:dyDescent="0.3">
      <c r="A427" s="2">
        <v>426</v>
      </c>
      <c r="B427" t="s">
        <v>423</v>
      </c>
      <c r="C427" t="str">
        <f>HYPERLINK("https://talan.bank.gov.ua/get-user-certificate/NBaurAmwZO6HMiY9kI0a","Завантажити сертифікат")</f>
        <v>Завантажити сертифікат</v>
      </c>
    </row>
    <row r="428" spans="1:3" x14ac:dyDescent="0.3">
      <c r="A428" s="2">
        <v>427</v>
      </c>
      <c r="B428" t="s">
        <v>424</v>
      </c>
      <c r="C428" t="str">
        <f>HYPERLINK("https://talan.bank.gov.ua/get-user-certificate/NBaur1LJUYoslxOJApC0","Завантажити сертифікат")</f>
        <v>Завантажити сертифікат</v>
      </c>
    </row>
    <row r="429" spans="1:3" x14ac:dyDescent="0.3">
      <c r="A429" s="2">
        <v>428</v>
      </c>
      <c r="B429" t="s">
        <v>425</v>
      </c>
      <c r="C429" t="str">
        <f>HYPERLINK("https://talan.bank.gov.ua/get-user-certificate/NBauryreKGQjC_Bmp6SO","Завантажити сертифікат")</f>
        <v>Завантажити сертифікат</v>
      </c>
    </row>
    <row r="430" spans="1:3" x14ac:dyDescent="0.3">
      <c r="A430" s="2">
        <v>429</v>
      </c>
      <c r="B430" t="s">
        <v>426</v>
      </c>
      <c r="C430" t="str">
        <f>HYPERLINK("https://talan.bank.gov.ua/get-user-certificate/NBaurKxv2WTqMPiuVyDz","Завантажити сертифікат")</f>
        <v>Завантажити сертифікат</v>
      </c>
    </row>
    <row r="431" spans="1:3" x14ac:dyDescent="0.3">
      <c r="A431" s="2">
        <v>430</v>
      </c>
      <c r="B431" t="s">
        <v>427</v>
      </c>
      <c r="C431" t="str">
        <f>HYPERLINK("https://talan.bank.gov.ua/get-user-certificate/NBaurRXvat6Agf8QTdeB","Завантажити сертифікат")</f>
        <v>Завантажити сертифікат</v>
      </c>
    </row>
    <row r="432" spans="1:3" x14ac:dyDescent="0.3">
      <c r="A432" s="2">
        <v>431</v>
      </c>
      <c r="B432" t="s">
        <v>428</v>
      </c>
      <c r="C432" t="str">
        <f>HYPERLINK("https://talan.bank.gov.ua/get-user-certificate/NBauresGe-S7UyQHQnsv","Завантажити сертифікат")</f>
        <v>Завантажити сертифікат</v>
      </c>
    </row>
    <row r="433" spans="1:3" x14ac:dyDescent="0.3">
      <c r="A433" s="2">
        <v>432</v>
      </c>
      <c r="B433" t="s">
        <v>429</v>
      </c>
      <c r="C433" t="str">
        <f>HYPERLINK("https://talan.bank.gov.ua/get-user-certificate/NBaur3ra2gs6EyzXOl0i","Завантажити сертифікат")</f>
        <v>Завантажити сертифікат</v>
      </c>
    </row>
    <row r="434" spans="1:3" x14ac:dyDescent="0.3">
      <c r="A434" s="2">
        <v>433</v>
      </c>
      <c r="B434" t="s">
        <v>430</v>
      </c>
      <c r="C434" t="str">
        <f>HYPERLINK("https://talan.bank.gov.ua/get-user-certificate/NBaurVCCAWpTLkCsDMLn","Завантажити сертифікат")</f>
        <v>Завантажити сертифікат</v>
      </c>
    </row>
    <row r="435" spans="1:3" x14ac:dyDescent="0.3">
      <c r="A435" s="2">
        <v>434</v>
      </c>
      <c r="B435" t="s">
        <v>431</v>
      </c>
      <c r="C435" t="str">
        <f>HYPERLINK("https://talan.bank.gov.ua/get-user-certificate/NBaurDUZkbrnActrvn3W","Завантажити сертифікат")</f>
        <v>Завантажити сертифікат</v>
      </c>
    </row>
    <row r="436" spans="1:3" x14ac:dyDescent="0.3">
      <c r="A436" s="2">
        <v>435</v>
      </c>
      <c r="B436" t="s">
        <v>432</v>
      </c>
      <c r="C436" t="str">
        <f>HYPERLINK("https://talan.bank.gov.ua/get-user-certificate/NBaurFeY4Md4Gw4EhWJ2","Завантажити сертифікат")</f>
        <v>Завантажити сертифікат</v>
      </c>
    </row>
    <row r="437" spans="1:3" x14ac:dyDescent="0.3">
      <c r="A437" s="2">
        <v>436</v>
      </c>
      <c r="B437" t="s">
        <v>433</v>
      </c>
      <c r="C437" t="str">
        <f>HYPERLINK("https://talan.bank.gov.ua/get-user-certificate/NBaur1FVvr0BFjhNqm_Q","Завантажити сертифікат")</f>
        <v>Завантажити сертифікат</v>
      </c>
    </row>
    <row r="438" spans="1:3" x14ac:dyDescent="0.3">
      <c r="A438" s="2">
        <v>437</v>
      </c>
      <c r="B438" t="s">
        <v>434</v>
      </c>
      <c r="C438" t="str">
        <f>HYPERLINK("https://talan.bank.gov.ua/get-user-certificate/NBaurQn4YTRZK3Gtq4JQ","Завантажити сертифікат")</f>
        <v>Завантажити сертифікат</v>
      </c>
    </row>
    <row r="439" spans="1:3" x14ac:dyDescent="0.3">
      <c r="A439" s="2">
        <v>438</v>
      </c>
      <c r="B439" t="s">
        <v>435</v>
      </c>
      <c r="C439" t="str">
        <f>HYPERLINK("https://talan.bank.gov.ua/get-user-certificate/NBaurafaMGM8kZzxYtpR","Завантажити сертифікат")</f>
        <v>Завантажити сертифікат</v>
      </c>
    </row>
    <row r="440" spans="1:3" x14ac:dyDescent="0.3">
      <c r="A440" s="2">
        <v>439</v>
      </c>
      <c r="B440" t="s">
        <v>436</v>
      </c>
      <c r="C440" t="str">
        <f>HYPERLINK("https://talan.bank.gov.ua/get-user-certificate/NBaurWjfGiB-YmwWj99I","Завантажити сертифікат")</f>
        <v>Завантажити сертифікат</v>
      </c>
    </row>
    <row r="441" spans="1:3" x14ac:dyDescent="0.3">
      <c r="A441" s="2">
        <v>440</v>
      </c>
      <c r="B441" t="s">
        <v>437</v>
      </c>
      <c r="C441" t="str">
        <f>HYPERLINK("https://talan.bank.gov.ua/get-user-certificate/NBaur3LN_tJBWDx3MOZA","Завантажити сертифікат")</f>
        <v>Завантажити сертифікат</v>
      </c>
    </row>
    <row r="442" spans="1:3" x14ac:dyDescent="0.3">
      <c r="A442" s="2">
        <v>441</v>
      </c>
      <c r="B442" t="s">
        <v>438</v>
      </c>
      <c r="C442" t="str">
        <f>HYPERLINK("https://talan.bank.gov.ua/get-user-certificate/NBaurBXoR9qG4QMzrtnm","Завантажити сертифікат")</f>
        <v>Завантажити сертифікат</v>
      </c>
    </row>
    <row r="443" spans="1:3" x14ac:dyDescent="0.3">
      <c r="A443" s="2">
        <v>442</v>
      </c>
      <c r="B443" t="s">
        <v>439</v>
      </c>
      <c r="C443" t="str">
        <f>HYPERLINK("https://talan.bank.gov.ua/get-user-certificate/NBaurnsmC9ub0DqE-ETk","Завантажити сертифікат")</f>
        <v>Завантажити сертифікат</v>
      </c>
    </row>
    <row r="444" spans="1:3" x14ac:dyDescent="0.3">
      <c r="A444" s="2">
        <v>443</v>
      </c>
      <c r="B444" t="s">
        <v>440</v>
      </c>
      <c r="C444" t="str">
        <f>HYPERLINK("https://talan.bank.gov.ua/get-user-certificate/NBaur3MIt6o2h_fUag38","Завантажити сертифікат")</f>
        <v>Завантажити сертифікат</v>
      </c>
    </row>
    <row r="445" spans="1:3" x14ac:dyDescent="0.3">
      <c r="A445" s="2">
        <v>444</v>
      </c>
      <c r="B445" t="s">
        <v>441</v>
      </c>
      <c r="C445" t="str">
        <f>HYPERLINK("https://talan.bank.gov.ua/get-user-certificate/NBaur9IQ46IVIrkOCN-8","Завантажити сертифікат")</f>
        <v>Завантажити сертифікат</v>
      </c>
    </row>
    <row r="446" spans="1:3" x14ac:dyDescent="0.3">
      <c r="A446" s="2">
        <v>445</v>
      </c>
      <c r="B446" t="s">
        <v>442</v>
      </c>
      <c r="C446" t="str">
        <f>HYPERLINK("https://talan.bank.gov.ua/get-user-certificate/NBaurlpSh5UUeSWF-SAc","Завантажити сертифікат")</f>
        <v>Завантажити сертифікат</v>
      </c>
    </row>
    <row r="447" spans="1:3" x14ac:dyDescent="0.3">
      <c r="A447" s="2">
        <v>446</v>
      </c>
      <c r="B447" t="s">
        <v>443</v>
      </c>
      <c r="C447" t="str">
        <f>HYPERLINK("https://talan.bank.gov.ua/get-user-certificate/NBaurzJcmutn291sDOkv","Завантажити сертифікат")</f>
        <v>Завантажити сертифікат</v>
      </c>
    </row>
    <row r="448" spans="1:3" x14ac:dyDescent="0.3">
      <c r="A448" s="2">
        <v>447</v>
      </c>
      <c r="B448" t="s">
        <v>444</v>
      </c>
      <c r="C448" t="str">
        <f>HYPERLINK("https://talan.bank.gov.ua/get-user-certificate/NBaurmPFfhBpmqFGT16D","Завантажити сертифікат")</f>
        <v>Завантажити сертифікат</v>
      </c>
    </row>
    <row r="449" spans="1:3" x14ac:dyDescent="0.3">
      <c r="A449" s="2">
        <v>448</v>
      </c>
      <c r="B449" t="s">
        <v>445</v>
      </c>
      <c r="C449" t="str">
        <f>HYPERLINK("https://talan.bank.gov.ua/get-user-certificate/NBaurnmgqk5ru43UBsb9","Завантажити сертифікат")</f>
        <v>Завантажити сертифікат</v>
      </c>
    </row>
    <row r="450" spans="1:3" x14ac:dyDescent="0.3">
      <c r="A450" s="2">
        <v>449</v>
      </c>
      <c r="B450" t="s">
        <v>446</v>
      </c>
      <c r="C450" t="str">
        <f>HYPERLINK("https://talan.bank.gov.ua/get-user-certificate/NBaurXfZbcZkT2gawbs1","Завантажити сертифікат")</f>
        <v>Завантажити сертифікат</v>
      </c>
    </row>
    <row r="451" spans="1:3" x14ac:dyDescent="0.3">
      <c r="A451" s="2">
        <v>450</v>
      </c>
      <c r="B451" t="s">
        <v>447</v>
      </c>
      <c r="C451" t="str">
        <f>HYPERLINK("https://talan.bank.gov.ua/get-user-certificate/NBaur7vMUFx0ES00dWG9","Завантажити сертифікат")</f>
        <v>Завантажити сертифікат</v>
      </c>
    </row>
    <row r="452" spans="1:3" x14ac:dyDescent="0.3">
      <c r="A452" s="2">
        <v>451</v>
      </c>
      <c r="B452" t="s">
        <v>448</v>
      </c>
      <c r="C452" t="str">
        <f>HYPERLINK("https://talan.bank.gov.ua/get-user-certificate/NBaur5qDssV-s9TFi88n","Завантажити сертифікат")</f>
        <v>Завантажити сертифікат</v>
      </c>
    </row>
    <row r="453" spans="1:3" x14ac:dyDescent="0.3">
      <c r="A453" s="2">
        <v>452</v>
      </c>
      <c r="B453" t="s">
        <v>449</v>
      </c>
      <c r="C453" t="str">
        <f>HYPERLINK("https://talan.bank.gov.ua/get-user-certificate/NBaurELTcL2FYSUixEb8","Завантажити сертифікат")</f>
        <v>Завантажити сертифікат</v>
      </c>
    </row>
    <row r="454" spans="1:3" x14ac:dyDescent="0.3">
      <c r="A454" s="2">
        <v>453</v>
      </c>
      <c r="B454" t="s">
        <v>450</v>
      </c>
      <c r="C454" t="str">
        <f>HYPERLINK("https://talan.bank.gov.ua/get-user-certificate/NBaurUWGQFmv6N7oMOsO","Завантажити сертифікат")</f>
        <v>Завантажити сертифікат</v>
      </c>
    </row>
    <row r="455" spans="1:3" x14ac:dyDescent="0.3">
      <c r="A455" s="2">
        <v>454</v>
      </c>
      <c r="B455" t="s">
        <v>451</v>
      </c>
      <c r="C455" t="str">
        <f>HYPERLINK("https://talan.bank.gov.ua/get-user-certificate/NBaur2pFZDh8eJo7ykBw","Завантажити сертифікат")</f>
        <v>Завантажити сертифікат</v>
      </c>
    </row>
    <row r="456" spans="1:3" x14ac:dyDescent="0.3">
      <c r="A456" s="2">
        <v>455</v>
      </c>
      <c r="B456" t="s">
        <v>452</v>
      </c>
      <c r="C456" t="str">
        <f>HYPERLINK("https://talan.bank.gov.ua/get-user-certificate/NBaurkhK4X4vEQI0-f7s","Завантажити сертифікат")</f>
        <v>Завантажити сертифікат</v>
      </c>
    </row>
    <row r="457" spans="1:3" x14ac:dyDescent="0.3">
      <c r="A457" s="2">
        <v>456</v>
      </c>
      <c r="B457" t="s">
        <v>453</v>
      </c>
      <c r="C457" t="str">
        <f>HYPERLINK("https://talan.bank.gov.ua/get-user-certificate/NBaur1G23rFijytHmEVU","Завантажити сертифікат")</f>
        <v>Завантажити сертифікат</v>
      </c>
    </row>
    <row r="458" spans="1:3" x14ac:dyDescent="0.3">
      <c r="A458" s="2">
        <v>457</v>
      </c>
      <c r="B458" t="s">
        <v>454</v>
      </c>
      <c r="C458" t="str">
        <f>HYPERLINK("https://talan.bank.gov.ua/get-user-certificate/NBaurG1KYx_C22AsdHP1","Завантажити сертифікат")</f>
        <v>Завантажити сертифікат</v>
      </c>
    </row>
    <row r="459" spans="1:3" x14ac:dyDescent="0.3">
      <c r="A459" s="2">
        <v>458</v>
      </c>
      <c r="B459" t="s">
        <v>455</v>
      </c>
      <c r="C459" t="str">
        <f>HYPERLINK("https://talan.bank.gov.ua/get-user-certificate/NBaurU9xHkeKRBFw9oAi","Завантажити сертифікат")</f>
        <v>Завантажити сертифікат</v>
      </c>
    </row>
    <row r="460" spans="1:3" x14ac:dyDescent="0.3">
      <c r="A460" s="2">
        <v>459</v>
      </c>
      <c r="B460" t="s">
        <v>456</v>
      </c>
      <c r="C460" t="str">
        <f>HYPERLINK("https://talan.bank.gov.ua/get-user-certificate/NBaurLHXjdzjrssBDurF","Завантажити сертифікат")</f>
        <v>Завантажити сертифікат</v>
      </c>
    </row>
    <row r="461" spans="1:3" x14ac:dyDescent="0.3">
      <c r="A461" s="2">
        <v>460</v>
      </c>
      <c r="B461" t="s">
        <v>457</v>
      </c>
      <c r="C461" t="str">
        <f>HYPERLINK("https://talan.bank.gov.ua/get-user-certificate/NBaurMJKwIcZIr4udfLw","Завантажити сертифікат")</f>
        <v>Завантажити сертифікат</v>
      </c>
    </row>
    <row r="462" spans="1:3" x14ac:dyDescent="0.3">
      <c r="A462" s="2">
        <v>461</v>
      </c>
      <c r="B462" t="s">
        <v>458</v>
      </c>
      <c r="C462" t="str">
        <f>HYPERLINK("https://talan.bank.gov.ua/get-user-certificate/NBaurDvi100BD-mrSoDV","Завантажити сертифікат")</f>
        <v>Завантажити сертифікат</v>
      </c>
    </row>
    <row r="463" spans="1:3" x14ac:dyDescent="0.3">
      <c r="A463" s="2">
        <v>462</v>
      </c>
      <c r="B463" t="s">
        <v>459</v>
      </c>
      <c r="C463" t="str">
        <f>HYPERLINK("https://talan.bank.gov.ua/get-user-certificate/NBaurJeEeeQIlJts-Bgt","Завантажити сертифікат")</f>
        <v>Завантажити сертифікат</v>
      </c>
    </row>
    <row r="464" spans="1:3" x14ac:dyDescent="0.3">
      <c r="A464" s="2">
        <v>463</v>
      </c>
      <c r="B464" t="s">
        <v>460</v>
      </c>
      <c r="C464" t="str">
        <f>HYPERLINK("https://talan.bank.gov.ua/get-user-certificate/NBaurRrfM6SBUmy-R4tT","Завантажити сертифікат")</f>
        <v>Завантажити сертифікат</v>
      </c>
    </row>
    <row r="465" spans="1:3" x14ac:dyDescent="0.3">
      <c r="A465" s="2">
        <v>464</v>
      </c>
      <c r="B465" t="s">
        <v>461</v>
      </c>
      <c r="C465" t="str">
        <f>HYPERLINK("https://talan.bank.gov.ua/get-user-certificate/NBaurP5rkqyMsegCOlI7","Завантажити сертифікат")</f>
        <v>Завантажити сертифікат</v>
      </c>
    </row>
    <row r="466" spans="1:3" x14ac:dyDescent="0.3">
      <c r="A466" s="2">
        <v>465</v>
      </c>
      <c r="B466" t="s">
        <v>462</v>
      </c>
      <c r="C466" t="str">
        <f>HYPERLINK("https://talan.bank.gov.ua/get-user-certificate/NBaurmkocyde4qsQCvqa","Завантажити сертифікат")</f>
        <v>Завантажити сертифікат</v>
      </c>
    </row>
    <row r="467" spans="1:3" x14ac:dyDescent="0.3">
      <c r="A467" s="2">
        <v>466</v>
      </c>
      <c r="B467" t="s">
        <v>463</v>
      </c>
      <c r="C467" t="str">
        <f>HYPERLINK("https://talan.bank.gov.ua/get-user-certificate/NBaur15_RmWQipfIyUbm","Завантажити сертифікат")</f>
        <v>Завантажити сертифікат</v>
      </c>
    </row>
    <row r="468" spans="1:3" x14ac:dyDescent="0.3">
      <c r="A468" s="2">
        <v>467</v>
      </c>
      <c r="B468" t="s">
        <v>464</v>
      </c>
      <c r="C468" t="str">
        <f>HYPERLINK("https://talan.bank.gov.ua/get-user-certificate/NBaur0_Jp6mff0ewI134","Завантажити сертифікат")</f>
        <v>Завантажити сертифікат</v>
      </c>
    </row>
    <row r="469" spans="1:3" x14ac:dyDescent="0.3">
      <c r="A469" s="2">
        <v>468</v>
      </c>
      <c r="B469" t="s">
        <v>465</v>
      </c>
      <c r="C469" t="str">
        <f>HYPERLINK("https://talan.bank.gov.ua/get-user-certificate/NBaurtXWzLBggrYDGbWq","Завантажити сертифікат")</f>
        <v>Завантажити сертифікат</v>
      </c>
    </row>
    <row r="470" spans="1:3" x14ac:dyDescent="0.3">
      <c r="A470" s="2">
        <v>469</v>
      </c>
      <c r="B470" t="s">
        <v>466</v>
      </c>
      <c r="C470" t="str">
        <f>HYPERLINK("https://talan.bank.gov.ua/get-user-certificate/NBaursG8hfhxnhiMYRFT","Завантажити сертифікат")</f>
        <v>Завантажити сертифікат</v>
      </c>
    </row>
    <row r="471" spans="1:3" x14ac:dyDescent="0.3">
      <c r="A471" s="2">
        <v>470</v>
      </c>
      <c r="B471" t="s">
        <v>467</v>
      </c>
      <c r="C471" t="str">
        <f>HYPERLINK("https://talan.bank.gov.ua/get-user-certificate/NBaurkhQ_ZNfPuucHrTF","Завантажити сертифікат")</f>
        <v>Завантажити сертифікат</v>
      </c>
    </row>
    <row r="472" spans="1:3" x14ac:dyDescent="0.3">
      <c r="A472" s="2">
        <v>471</v>
      </c>
      <c r="B472" t="s">
        <v>468</v>
      </c>
      <c r="C472" t="str">
        <f>HYPERLINK("https://talan.bank.gov.ua/get-user-certificate/NBaur3uMeAbaBG57eYKa","Завантажити сертифікат")</f>
        <v>Завантажити сертифікат</v>
      </c>
    </row>
    <row r="473" spans="1:3" x14ac:dyDescent="0.3">
      <c r="A473" s="2">
        <v>472</v>
      </c>
      <c r="B473" t="s">
        <v>469</v>
      </c>
      <c r="C473" t="str">
        <f>HYPERLINK("https://talan.bank.gov.ua/get-user-certificate/NBaurVyGryIzR-LJRAFX","Завантажити сертифікат")</f>
        <v>Завантажити сертифікат</v>
      </c>
    </row>
    <row r="474" spans="1:3" x14ac:dyDescent="0.3">
      <c r="A474" s="2">
        <v>473</v>
      </c>
      <c r="B474" t="s">
        <v>470</v>
      </c>
      <c r="C474" t="str">
        <f>HYPERLINK("https://talan.bank.gov.ua/get-user-certificate/NBaurSCQTlZ-DKXjrJA3","Завантажити сертифікат")</f>
        <v>Завантажити сертифікат</v>
      </c>
    </row>
    <row r="475" spans="1:3" x14ac:dyDescent="0.3">
      <c r="A475" s="2">
        <v>474</v>
      </c>
      <c r="B475" t="s">
        <v>471</v>
      </c>
      <c r="C475" t="str">
        <f>HYPERLINK("https://talan.bank.gov.ua/get-user-certificate/NBaurRShU9cbX95aMBjF","Завантажити сертифікат")</f>
        <v>Завантажити сертифікат</v>
      </c>
    </row>
    <row r="476" spans="1:3" x14ac:dyDescent="0.3">
      <c r="A476" s="2">
        <v>475</v>
      </c>
      <c r="B476" t="s">
        <v>472</v>
      </c>
      <c r="C476" t="str">
        <f>HYPERLINK("https://talan.bank.gov.ua/get-user-certificate/NBaur7yZ_WCNOiaR-K16","Завантажити сертифікат")</f>
        <v>Завантажити сертифікат</v>
      </c>
    </row>
    <row r="477" spans="1:3" x14ac:dyDescent="0.3">
      <c r="A477" s="2">
        <v>476</v>
      </c>
      <c r="B477" t="s">
        <v>473</v>
      </c>
      <c r="C477" t="str">
        <f>HYPERLINK("https://talan.bank.gov.ua/get-user-certificate/NBaurRP8swNfKl9f_4GZ","Завантажити сертифікат")</f>
        <v>Завантажити сертифікат</v>
      </c>
    </row>
    <row r="478" spans="1:3" x14ac:dyDescent="0.3">
      <c r="A478" s="2">
        <v>477</v>
      </c>
      <c r="B478" t="s">
        <v>474</v>
      </c>
      <c r="C478" t="str">
        <f>HYPERLINK("https://talan.bank.gov.ua/get-user-certificate/NBaurgfSy9fPhGeW4NIF","Завантажити сертифікат")</f>
        <v>Завантажити сертифікат</v>
      </c>
    </row>
    <row r="479" spans="1:3" x14ac:dyDescent="0.3">
      <c r="A479" s="2">
        <v>478</v>
      </c>
      <c r="B479" t="s">
        <v>475</v>
      </c>
      <c r="C479" t="str">
        <f>HYPERLINK("https://talan.bank.gov.ua/get-user-certificate/NBaurAA3rpZC-1KDgczr","Завантажити сертифікат")</f>
        <v>Завантажити сертифікат</v>
      </c>
    </row>
    <row r="480" spans="1:3" x14ac:dyDescent="0.3">
      <c r="A480" s="2">
        <v>479</v>
      </c>
      <c r="B480" t="s">
        <v>476</v>
      </c>
      <c r="C480" t="str">
        <f>HYPERLINK("https://talan.bank.gov.ua/get-user-certificate/NBaurMvQ84TZrbTOK-_c","Завантажити сертифікат")</f>
        <v>Завантажити сертифікат</v>
      </c>
    </row>
    <row r="481" spans="1:3" x14ac:dyDescent="0.3">
      <c r="A481" s="2">
        <v>480</v>
      </c>
      <c r="B481" t="s">
        <v>477</v>
      </c>
      <c r="C481" t="str">
        <f>HYPERLINK("https://talan.bank.gov.ua/get-user-certificate/NBauridK5AeQNly_pO8p","Завантажити сертифікат")</f>
        <v>Завантажити сертифікат</v>
      </c>
    </row>
    <row r="482" spans="1:3" x14ac:dyDescent="0.3">
      <c r="A482" s="2">
        <v>481</v>
      </c>
      <c r="B482" t="s">
        <v>478</v>
      </c>
      <c r="C482" t="str">
        <f>HYPERLINK("https://talan.bank.gov.ua/get-user-certificate/NBaurbZMfWqj2qV1FHxS","Завантажити сертифікат")</f>
        <v>Завантажити сертифікат</v>
      </c>
    </row>
    <row r="483" spans="1:3" x14ac:dyDescent="0.3">
      <c r="A483" s="2">
        <v>482</v>
      </c>
      <c r="B483" t="s">
        <v>479</v>
      </c>
      <c r="C483" t="str">
        <f>HYPERLINK("https://talan.bank.gov.ua/get-user-certificate/NBaurxAmDT6Kd1LASfqJ","Завантажити сертифікат")</f>
        <v>Завантажити сертифікат</v>
      </c>
    </row>
    <row r="484" spans="1:3" x14ac:dyDescent="0.3">
      <c r="A484" s="2">
        <v>483</v>
      </c>
      <c r="B484" t="s">
        <v>478</v>
      </c>
      <c r="C484" t="str">
        <f>HYPERLINK("https://talan.bank.gov.ua/get-user-certificate/NBaurAVuWf6E58yJH_EJ","Завантажити сертифікат")</f>
        <v>Завантажити сертифікат</v>
      </c>
    </row>
    <row r="485" spans="1:3" x14ac:dyDescent="0.3">
      <c r="A485" s="2">
        <v>484</v>
      </c>
      <c r="B485" t="s">
        <v>480</v>
      </c>
      <c r="C485" t="str">
        <f>HYPERLINK("https://talan.bank.gov.ua/get-user-certificate/NBaurRQJx2XWFTLQi4AL","Завантажити сертифікат")</f>
        <v>Завантажити сертифікат</v>
      </c>
    </row>
    <row r="486" spans="1:3" x14ac:dyDescent="0.3">
      <c r="A486" s="2">
        <v>485</v>
      </c>
      <c r="B486" t="s">
        <v>481</v>
      </c>
      <c r="C486" t="str">
        <f>HYPERLINK("https://talan.bank.gov.ua/get-user-certificate/NBaur2pEfI1p15eTGEE1","Завантажити сертифікат")</f>
        <v>Завантажити сертифікат</v>
      </c>
    </row>
    <row r="487" spans="1:3" x14ac:dyDescent="0.3">
      <c r="A487" s="2">
        <v>486</v>
      </c>
      <c r="B487" t="s">
        <v>482</v>
      </c>
      <c r="C487" t="str">
        <f>HYPERLINK("https://talan.bank.gov.ua/get-user-certificate/NBaurTd6ZS_asAgyImSC","Завантажити сертифікат")</f>
        <v>Завантажити сертифікат</v>
      </c>
    </row>
    <row r="488" spans="1:3" x14ac:dyDescent="0.3">
      <c r="A488" s="2">
        <v>487</v>
      </c>
      <c r="B488" t="s">
        <v>483</v>
      </c>
      <c r="C488" t="str">
        <f>HYPERLINK("https://talan.bank.gov.ua/get-user-certificate/NBaur2aKgvSAuiLCa6vj","Завантажити сертифікат")</f>
        <v>Завантажити сертифікат</v>
      </c>
    </row>
    <row r="489" spans="1:3" x14ac:dyDescent="0.3">
      <c r="A489" s="2">
        <v>488</v>
      </c>
      <c r="B489" t="s">
        <v>484</v>
      </c>
      <c r="C489" t="str">
        <f>HYPERLINK("https://talan.bank.gov.ua/get-user-certificate/NBaur7enesCP1rhwKbEX","Завантажити сертифікат")</f>
        <v>Завантажити сертифікат</v>
      </c>
    </row>
    <row r="490" spans="1:3" x14ac:dyDescent="0.3">
      <c r="A490" s="2">
        <v>489</v>
      </c>
      <c r="B490" t="s">
        <v>485</v>
      </c>
      <c r="C490" t="str">
        <f>HYPERLINK("https://talan.bank.gov.ua/get-user-certificate/NBaurwSX1m5JXf_bBmNG","Завантажити сертифікат")</f>
        <v>Завантажити сертифікат</v>
      </c>
    </row>
    <row r="491" spans="1:3" x14ac:dyDescent="0.3">
      <c r="A491" s="2">
        <v>490</v>
      </c>
      <c r="B491" t="s">
        <v>486</v>
      </c>
      <c r="C491" t="str">
        <f>HYPERLINK("https://talan.bank.gov.ua/get-user-certificate/NBaurJUCopuVfmhnzxvN","Завантажити сертифікат")</f>
        <v>Завантажити сертифікат</v>
      </c>
    </row>
    <row r="492" spans="1:3" x14ac:dyDescent="0.3">
      <c r="A492" s="2">
        <v>491</v>
      </c>
      <c r="B492" t="s">
        <v>487</v>
      </c>
      <c r="C492" t="str">
        <f>HYPERLINK("https://talan.bank.gov.ua/get-user-certificate/NBaurIPPsTsb9I1KFJIl","Завантажити сертифікат")</f>
        <v>Завантажити сертифікат</v>
      </c>
    </row>
    <row r="493" spans="1:3" x14ac:dyDescent="0.3">
      <c r="A493" s="2">
        <v>492</v>
      </c>
      <c r="B493" t="s">
        <v>488</v>
      </c>
      <c r="C493" t="str">
        <f>HYPERLINK("https://talan.bank.gov.ua/get-user-certificate/NBaurNOlF9CshF80NRW2","Завантажити сертифікат")</f>
        <v>Завантажити сертифікат</v>
      </c>
    </row>
    <row r="494" spans="1:3" x14ac:dyDescent="0.3">
      <c r="A494" s="2">
        <v>493</v>
      </c>
      <c r="B494" t="s">
        <v>489</v>
      </c>
      <c r="C494" t="str">
        <f>HYPERLINK("https://talan.bank.gov.ua/get-user-certificate/NBaursnIvc4EqEmu2n2l","Завантажити сертифікат")</f>
        <v>Завантажити сертифікат</v>
      </c>
    </row>
    <row r="495" spans="1:3" x14ac:dyDescent="0.3">
      <c r="A495" s="2">
        <v>494</v>
      </c>
      <c r="B495" t="s">
        <v>490</v>
      </c>
      <c r="C495" t="str">
        <f>HYPERLINK("https://talan.bank.gov.ua/get-user-certificate/NBaurdL6B3qBjyaxHuir","Завантажити сертифікат")</f>
        <v>Завантажити сертифікат</v>
      </c>
    </row>
    <row r="496" spans="1:3" x14ac:dyDescent="0.3">
      <c r="A496" s="2">
        <v>495</v>
      </c>
      <c r="B496" t="s">
        <v>491</v>
      </c>
      <c r="C496" t="str">
        <f>HYPERLINK("https://talan.bank.gov.ua/get-user-certificate/NBaur8bg1dOGwJBeRuyi","Завантажити сертифікат")</f>
        <v>Завантажити сертифікат</v>
      </c>
    </row>
    <row r="497" spans="1:3" x14ac:dyDescent="0.3">
      <c r="A497" s="2">
        <v>496</v>
      </c>
      <c r="B497" t="s">
        <v>492</v>
      </c>
      <c r="C497" t="str">
        <f>HYPERLINK("https://talan.bank.gov.ua/get-user-certificate/NBaur1GbCO1lbT73iMV5","Завантажити сертифікат")</f>
        <v>Завантажити сертифікат</v>
      </c>
    </row>
    <row r="498" spans="1:3" x14ac:dyDescent="0.3">
      <c r="A498" s="2">
        <v>497</v>
      </c>
      <c r="B498" t="s">
        <v>493</v>
      </c>
      <c r="C498" t="str">
        <f>HYPERLINK("https://talan.bank.gov.ua/get-user-certificate/NBaurYybGEx7ipIHAZVS","Завантажити сертифікат")</f>
        <v>Завантажити сертифікат</v>
      </c>
    </row>
    <row r="499" spans="1:3" x14ac:dyDescent="0.3">
      <c r="A499" s="2">
        <v>498</v>
      </c>
      <c r="B499" t="s">
        <v>494</v>
      </c>
      <c r="C499" t="str">
        <f>HYPERLINK("https://talan.bank.gov.ua/get-user-certificate/NBaurj1eeRH64gebH_3e","Завантажити сертифікат")</f>
        <v>Завантажити сертифікат</v>
      </c>
    </row>
    <row r="500" spans="1:3" x14ac:dyDescent="0.3">
      <c r="A500" s="2">
        <v>499</v>
      </c>
      <c r="B500" t="s">
        <v>495</v>
      </c>
      <c r="C500" t="str">
        <f>HYPERLINK("https://talan.bank.gov.ua/get-user-certificate/NBaur3I2V8Yc2nEYopo9","Завантажити сертифікат")</f>
        <v>Завантажити сертифікат</v>
      </c>
    </row>
    <row r="501" spans="1:3" x14ac:dyDescent="0.3">
      <c r="A501" s="2">
        <v>500</v>
      </c>
      <c r="B501" t="s">
        <v>496</v>
      </c>
      <c r="C501" t="str">
        <f>HYPERLINK("https://talan.bank.gov.ua/get-user-certificate/NBaurqsdFb7wdGNYb-kE","Завантажити сертифікат")</f>
        <v>Завантажити сертифікат</v>
      </c>
    </row>
    <row r="502" spans="1:3" x14ac:dyDescent="0.3">
      <c r="A502" s="2">
        <v>501</v>
      </c>
      <c r="B502" t="s">
        <v>497</v>
      </c>
      <c r="C502" t="str">
        <f>HYPERLINK("https://talan.bank.gov.ua/get-user-certificate/NBaurdDh28-V-RZRhRY6","Завантажити сертифікат")</f>
        <v>Завантажити сертифікат</v>
      </c>
    </row>
    <row r="503" spans="1:3" x14ac:dyDescent="0.3">
      <c r="A503" s="2">
        <v>502</v>
      </c>
      <c r="B503" t="s">
        <v>498</v>
      </c>
      <c r="C503" t="str">
        <f>HYPERLINK("https://talan.bank.gov.ua/get-user-certificate/NBaurj4nu0aPshtTEdZb","Завантажити сертифікат")</f>
        <v>Завантажити сертифікат</v>
      </c>
    </row>
    <row r="504" spans="1:3" x14ac:dyDescent="0.3">
      <c r="A504" s="2">
        <v>503</v>
      </c>
      <c r="B504" t="s">
        <v>499</v>
      </c>
      <c r="C504" t="str">
        <f>HYPERLINK("https://talan.bank.gov.ua/get-user-certificate/NBaur7I_Fz-g-0D0Quce","Завантажити сертифікат")</f>
        <v>Завантажити сертифікат</v>
      </c>
    </row>
    <row r="505" spans="1:3" x14ac:dyDescent="0.3">
      <c r="A505" s="2">
        <v>504</v>
      </c>
      <c r="B505" t="s">
        <v>500</v>
      </c>
      <c r="C505" t="str">
        <f>HYPERLINK("https://talan.bank.gov.ua/get-user-certificate/NBaurDWSM2PdNQNJQGXU","Завантажити сертифікат")</f>
        <v>Завантажити сертифікат</v>
      </c>
    </row>
    <row r="506" spans="1:3" x14ac:dyDescent="0.3">
      <c r="A506" s="2">
        <v>505</v>
      </c>
      <c r="B506" t="s">
        <v>501</v>
      </c>
      <c r="C506" t="str">
        <f>HYPERLINK("https://talan.bank.gov.ua/get-user-certificate/NBaurknHbMe68oOhDxH2","Завантажити сертифікат")</f>
        <v>Завантажити сертифікат</v>
      </c>
    </row>
    <row r="507" spans="1:3" x14ac:dyDescent="0.3">
      <c r="A507" s="2">
        <v>506</v>
      </c>
      <c r="B507" t="s">
        <v>502</v>
      </c>
      <c r="C507" t="str">
        <f>HYPERLINK("https://talan.bank.gov.ua/get-user-certificate/NBaur-KJKXram3BM_vBU","Завантажити сертифікат")</f>
        <v>Завантажити сертифікат</v>
      </c>
    </row>
    <row r="508" spans="1:3" x14ac:dyDescent="0.3">
      <c r="A508" s="2">
        <v>507</v>
      </c>
      <c r="B508" t="s">
        <v>503</v>
      </c>
      <c r="C508" t="str">
        <f>HYPERLINK("https://talan.bank.gov.ua/get-user-certificate/NBaur8nVi9tcOY6l3pTH","Завантажити сертифікат")</f>
        <v>Завантажити сертифікат</v>
      </c>
    </row>
    <row r="509" spans="1:3" x14ac:dyDescent="0.3">
      <c r="A509" s="2">
        <v>508</v>
      </c>
      <c r="B509" t="s">
        <v>489</v>
      </c>
      <c r="C509" t="str">
        <f>HYPERLINK("https://talan.bank.gov.ua/get-user-certificate/NBaurEQjIXfbvfNgqhG4","Завантажити сертифікат")</f>
        <v>Завантажити сертифікат</v>
      </c>
    </row>
    <row r="510" spans="1:3" x14ac:dyDescent="0.3">
      <c r="A510" s="2">
        <v>509</v>
      </c>
      <c r="B510" t="s">
        <v>504</v>
      </c>
      <c r="C510" t="str">
        <f>HYPERLINK("https://talan.bank.gov.ua/get-user-certificate/NBaurYcsRrvdSoO2o4mm","Завантажити сертифікат")</f>
        <v>Завантажити сертифікат</v>
      </c>
    </row>
    <row r="511" spans="1:3" x14ac:dyDescent="0.3">
      <c r="A511" s="2">
        <v>510</v>
      </c>
      <c r="B511" t="s">
        <v>505</v>
      </c>
      <c r="C511" t="str">
        <f>HYPERLINK("https://talan.bank.gov.ua/get-user-certificate/NBaurtvUCbAkD1rVU6jA","Завантажити сертифікат")</f>
        <v>Завантажити сертифікат</v>
      </c>
    </row>
    <row r="512" spans="1:3" x14ac:dyDescent="0.3">
      <c r="A512" s="2">
        <v>511</v>
      </c>
      <c r="B512" t="s">
        <v>506</v>
      </c>
      <c r="C512" t="str">
        <f>HYPERLINK("https://talan.bank.gov.ua/get-user-certificate/NBaurVzl4e5iCAiMvqMB","Завантажити сертифікат")</f>
        <v>Завантажити сертифікат</v>
      </c>
    </row>
    <row r="513" spans="1:3" x14ac:dyDescent="0.3">
      <c r="A513" s="2">
        <v>512</v>
      </c>
      <c r="B513" t="s">
        <v>507</v>
      </c>
      <c r="C513" t="str">
        <f>HYPERLINK("https://talan.bank.gov.ua/get-user-certificate/NBaurPIZ60rdLFWXM-5Y","Завантажити сертифікат")</f>
        <v>Завантажити сертифікат</v>
      </c>
    </row>
    <row r="514" spans="1:3" x14ac:dyDescent="0.3">
      <c r="A514" s="2">
        <v>513</v>
      </c>
      <c r="B514" t="s">
        <v>508</v>
      </c>
      <c r="C514" t="str">
        <f>HYPERLINK("https://talan.bank.gov.ua/get-user-certificate/NBaur5R2DMG2nvri3hKX","Завантажити сертифікат")</f>
        <v>Завантажити сертифікат</v>
      </c>
    </row>
    <row r="515" spans="1:3" x14ac:dyDescent="0.3">
      <c r="A515" s="2">
        <v>514</v>
      </c>
      <c r="B515" t="s">
        <v>509</v>
      </c>
      <c r="C515" t="str">
        <f>HYPERLINK("https://talan.bank.gov.ua/get-user-certificate/NBaur9b_l4t2B6c7Ub9e","Завантажити сертифікат")</f>
        <v>Завантажити сертифікат</v>
      </c>
    </row>
    <row r="516" spans="1:3" x14ac:dyDescent="0.3">
      <c r="A516" s="2">
        <v>515</v>
      </c>
      <c r="B516" t="s">
        <v>510</v>
      </c>
      <c r="C516" t="str">
        <f>HYPERLINK("https://talan.bank.gov.ua/get-user-certificate/NBaurG_7zBMQyLCtyZD6","Завантажити сертифікат")</f>
        <v>Завантажити сертифікат</v>
      </c>
    </row>
    <row r="517" spans="1:3" x14ac:dyDescent="0.3">
      <c r="A517" s="2">
        <v>516</v>
      </c>
      <c r="B517" t="s">
        <v>511</v>
      </c>
      <c r="C517" t="str">
        <f>HYPERLINK("https://talan.bank.gov.ua/get-user-certificate/NBauruQO3Yjj5Wl6m3SC","Завантажити сертифікат")</f>
        <v>Завантажити сертифікат</v>
      </c>
    </row>
    <row r="518" spans="1:3" x14ac:dyDescent="0.3">
      <c r="A518" s="2">
        <v>517</v>
      </c>
      <c r="B518" t="s">
        <v>512</v>
      </c>
      <c r="C518" t="str">
        <f>HYPERLINK("https://talan.bank.gov.ua/get-user-certificate/NBaurqkSUoomtHdpjVM7","Завантажити сертифікат")</f>
        <v>Завантажити сертифікат</v>
      </c>
    </row>
    <row r="519" spans="1:3" x14ac:dyDescent="0.3">
      <c r="A519" s="2">
        <v>518</v>
      </c>
      <c r="B519" t="s">
        <v>513</v>
      </c>
      <c r="C519" t="str">
        <f>HYPERLINK("https://talan.bank.gov.ua/get-user-certificate/NBaurfx-_MpxLepma0QW","Завантажити сертифікат")</f>
        <v>Завантажити сертифікат</v>
      </c>
    </row>
    <row r="520" spans="1:3" x14ac:dyDescent="0.3">
      <c r="A520" s="2">
        <v>519</v>
      </c>
      <c r="B520" t="s">
        <v>514</v>
      </c>
      <c r="C520" t="str">
        <f>HYPERLINK("https://talan.bank.gov.ua/get-user-certificate/NBaurIqyPNsl5L0rAaDT","Завантажити сертифікат")</f>
        <v>Завантажити сертифікат</v>
      </c>
    </row>
    <row r="521" spans="1:3" x14ac:dyDescent="0.3">
      <c r="A521" s="2">
        <v>520</v>
      </c>
      <c r="B521" t="s">
        <v>515</v>
      </c>
      <c r="C521" t="str">
        <f>HYPERLINK("https://talan.bank.gov.ua/get-user-certificate/NBaurf3kw9vsssA55tqM","Завантажити сертифікат")</f>
        <v>Завантажити сертифікат</v>
      </c>
    </row>
    <row r="522" spans="1:3" x14ac:dyDescent="0.3">
      <c r="A522" s="2">
        <v>521</v>
      </c>
      <c r="B522" t="s">
        <v>516</v>
      </c>
      <c r="C522" t="str">
        <f>HYPERLINK("https://talan.bank.gov.ua/get-user-certificate/NBaur9opM2qcKkpdTiDo","Завантажити сертифікат")</f>
        <v>Завантажити сертифікат</v>
      </c>
    </row>
    <row r="523" spans="1:3" x14ac:dyDescent="0.3">
      <c r="A523" s="2">
        <v>522</v>
      </c>
      <c r="B523" t="s">
        <v>517</v>
      </c>
      <c r="C523" t="str">
        <f>HYPERLINK("https://talan.bank.gov.ua/get-user-certificate/NBaurYn4b_FMPD6NUK3q","Завантажити сертифікат")</f>
        <v>Завантажити сертифікат</v>
      </c>
    </row>
    <row r="524" spans="1:3" x14ac:dyDescent="0.3">
      <c r="A524" s="2">
        <v>523</v>
      </c>
      <c r="B524" t="s">
        <v>518</v>
      </c>
      <c r="C524" t="str">
        <f>HYPERLINK("https://talan.bank.gov.ua/get-user-certificate/NBaurzxMHYub-WksoZ_2","Завантажити сертифікат")</f>
        <v>Завантажити сертифікат</v>
      </c>
    </row>
    <row r="525" spans="1:3" x14ac:dyDescent="0.3">
      <c r="A525" s="2">
        <v>524</v>
      </c>
      <c r="B525" t="s">
        <v>519</v>
      </c>
      <c r="C525" t="str">
        <f>HYPERLINK("https://talan.bank.gov.ua/get-user-certificate/NBaurYgGTuHJuE7olQXy","Завантажити сертифікат")</f>
        <v>Завантажити сертифікат</v>
      </c>
    </row>
    <row r="526" spans="1:3" x14ac:dyDescent="0.3">
      <c r="A526" s="2">
        <v>525</v>
      </c>
      <c r="B526" t="s">
        <v>520</v>
      </c>
      <c r="C526" t="str">
        <f>HYPERLINK("https://talan.bank.gov.ua/get-user-certificate/NBaurqpaq2xdjwvWhAWP","Завантажити сертифікат")</f>
        <v>Завантажити сертифікат</v>
      </c>
    </row>
    <row r="527" spans="1:3" x14ac:dyDescent="0.3">
      <c r="A527" s="2">
        <v>526</v>
      </c>
      <c r="B527" t="s">
        <v>521</v>
      </c>
      <c r="C527" t="str">
        <f>HYPERLINK("https://talan.bank.gov.ua/get-user-certificate/NBaurlL6iPTE41KSTCgK","Завантажити сертифікат")</f>
        <v>Завантажити сертифікат</v>
      </c>
    </row>
    <row r="528" spans="1:3" x14ac:dyDescent="0.3">
      <c r="A528" s="2">
        <v>527</v>
      </c>
      <c r="B528" t="s">
        <v>522</v>
      </c>
      <c r="C528" t="str">
        <f>HYPERLINK("https://talan.bank.gov.ua/get-user-certificate/NBaur9GNTEiQS3d7rxdj","Завантажити сертифікат")</f>
        <v>Завантажити сертифікат</v>
      </c>
    </row>
    <row r="529" spans="1:3" x14ac:dyDescent="0.3">
      <c r="A529" s="2">
        <v>528</v>
      </c>
      <c r="B529" t="s">
        <v>523</v>
      </c>
      <c r="C529" t="str">
        <f>HYPERLINK("https://talan.bank.gov.ua/get-user-certificate/NBaurxdL5qqHbxzDFl0N","Завантажити сертифікат")</f>
        <v>Завантажити сертифікат</v>
      </c>
    </row>
    <row r="530" spans="1:3" x14ac:dyDescent="0.3">
      <c r="A530" s="2">
        <v>529</v>
      </c>
      <c r="B530" t="s">
        <v>520</v>
      </c>
      <c r="C530" t="str">
        <f>HYPERLINK("https://talan.bank.gov.ua/get-user-certificate/NBaurkbMwH5h1mdw9p-O","Завантажити сертифікат")</f>
        <v>Завантажити сертифікат</v>
      </c>
    </row>
    <row r="531" spans="1:3" x14ac:dyDescent="0.3">
      <c r="A531" s="2">
        <v>530</v>
      </c>
      <c r="B531" t="s">
        <v>524</v>
      </c>
      <c r="C531" t="str">
        <f>HYPERLINK("https://talan.bank.gov.ua/get-user-certificate/NBaur70ZVGh4kJ3hsYfv","Завантажити сертифікат")</f>
        <v>Завантажити сертифікат</v>
      </c>
    </row>
    <row r="532" spans="1:3" x14ac:dyDescent="0.3">
      <c r="A532" s="2">
        <v>531</v>
      </c>
      <c r="B532" t="s">
        <v>525</v>
      </c>
      <c r="C532" t="str">
        <f>HYPERLINK("https://talan.bank.gov.ua/get-user-certificate/NBaurt1psLnwPBir8A6Q","Завантажити сертифікат")</f>
        <v>Завантажити сертифікат</v>
      </c>
    </row>
    <row r="533" spans="1:3" x14ac:dyDescent="0.3">
      <c r="A533" s="2">
        <v>532</v>
      </c>
      <c r="B533" t="s">
        <v>526</v>
      </c>
      <c r="C533" t="str">
        <f>HYPERLINK("https://talan.bank.gov.ua/get-user-certificate/NBaurYuuS16ECNlZmBsK","Завантажити сертифікат")</f>
        <v>Завантажити сертифікат</v>
      </c>
    </row>
    <row r="534" spans="1:3" x14ac:dyDescent="0.3">
      <c r="A534" s="2">
        <v>533</v>
      </c>
      <c r="B534" t="s">
        <v>527</v>
      </c>
      <c r="C534" t="str">
        <f>HYPERLINK("https://talan.bank.gov.ua/get-user-certificate/NBaurQaXwJ8vtWvKZEa1","Завантажити сертифікат")</f>
        <v>Завантажити сертифікат</v>
      </c>
    </row>
    <row r="535" spans="1:3" x14ac:dyDescent="0.3">
      <c r="A535" s="2">
        <v>534</v>
      </c>
      <c r="B535" t="s">
        <v>528</v>
      </c>
      <c r="C535" t="str">
        <f>HYPERLINK("https://talan.bank.gov.ua/get-user-certificate/NBaurn5ami88z_H0AIzV","Завантажити сертифікат")</f>
        <v>Завантажити сертифікат</v>
      </c>
    </row>
    <row r="536" spans="1:3" x14ac:dyDescent="0.3">
      <c r="A536" s="2">
        <v>535</v>
      </c>
      <c r="B536" t="s">
        <v>529</v>
      </c>
      <c r="C536" t="str">
        <f>HYPERLINK("https://talan.bank.gov.ua/get-user-certificate/NBauri5frryLvioXYvLH","Завантажити сертифікат")</f>
        <v>Завантажити сертифікат</v>
      </c>
    </row>
    <row r="537" spans="1:3" x14ac:dyDescent="0.3">
      <c r="A537" s="2">
        <v>536</v>
      </c>
      <c r="B537" t="s">
        <v>530</v>
      </c>
      <c r="C537" t="str">
        <f>HYPERLINK("https://talan.bank.gov.ua/get-user-certificate/NBaurk252JREUpFhKcGG","Завантажити сертифікат")</f>
        <v>Завантажити сертифікат</v>
      </c>
    </row>
    <row r="538" spans="1:3" x14ac:dyDescent="0.3">
      <c r="A538" s="2">
        <v>537</v>
      </c>
      <c r="B538" t="s">
        <v>531</v>
      </c>
      <c r="C538" t="str">
        <f>HYPERLINK("https://talan.bank.gov.ua/get-user-certificate/NBaurFgiHNhT6Y4gMIID","Завантажити сертифікат")</f>
        <v>Завантажити сертифікат</v>
      </c>
    </row>
    <row r="539" spans="1:3" x14ac:dyDescent="0.3">
      <c r="A539" s="2">
        <v>538</v>
      </c>
      <c r="B539" t="s">
        <v>532</v>
      </c>
      <c r="C539" t="str">
        <f>HYPERLINK("https://talan.bank.gov.ua/get-user-certificate/NBaurtGNveSCNqS75VGf","Завантажити сертифікат")</f>
        <v>Завантажити сертифікат</v>
      </c>
    </row>
    <row r="540" spans="1:3" x14ac:dyDescent="0.3">
      <c r="A540" s="2">
        <v>539</v>
      </c>
      <c r="B540" t="s">
        <v>533</v>
      </c>
      <c r="C540" t="str">
        <f>HYPERLINK("https://talan.bank.gov.ua/get-user-certificate/NBaurqiESyNKC56Q04OC","Завантажити сертифікат")</f>
        <v>Завантажити сертифікат</v>
      </c>
    </row>
    <row r="541" spans="1:3" x14ac:dyDescent="0.3">
      <c r="A541" s="2">
        <v>540</v>
      </c>
      <c r="B541" t="s">
        <v>534</v>
      </c>
      <c r="C541" t="str">
        <f>HYPERLINK("https://talan.bank.gov.ua/get-user-certificate/NBaurHKMJPuG112ZMWiP","Завантажити сертифікат")</f>
        <v>Завантажити сертифікат</v>
      </c>
    </row>
    <row r="542" spans="1:3" x14ac:dyDescent="0.3">
      <c r="A542" s="2">
        <v>541</v>
      </c>
      <c r="B542" t="s">
        <v>535</v>
      </c>
      <c r="C542" t="str">
        <f>HYPERLINK("https://talan.bank.gov.ua/get-user-certificate/NBauruoZVQInPFTOvvmJ","Завантажити сертифікат")</f>
        <v>Завантажити сертифікат</v>
      </c>
    </row>
    <row r="543" spans="1:3" x14ac:dyDescent="0.3">
      <c r="A543" s="2">
        <v>542</v>
      </c>
      <c r="B543" t="s">
        <v>536</v>
      </c>
      <c r="C543" t="str">
        <f>HYPERLINK("https://talan.bank.gov.ua/get-user-certificate/NBaur7NarjKByFAyise-","Завантажити сертифікат")</f>
        <v>Завантажити сертифікат</v>
      </c>
    </row>
    <row r="544" spans="1:3" x14ac:dyDescent="0.3">
      <c r="A544" s="2">
        <v>543</v>
      </c>
      <c r="B544" t="s">
        <v>537</v>
      </c>
      <c r="C544" t="str">
        <f>HYPERLINK("https://talan.bank.gov.ua/get-user-certificate/NBaurJSCKffRKm3638s9","Завантажити сертифікат")</f>
        <v>Завантажити сертифікат</v>
      </c>
    </row>
    <row r="545" spans="1:3" x14ac:dyDescent="0.3">
      <c r="A545" s="2">
        <v>544</v>
      </c>
      <c r="B545" t="s">
        <v>538</v>
      </c>
      <c r="C545" t="str">
        <f>HYPERLINK("https://talan.bank.gov.ua/get-user-certificate/NBaurcB-SULFe84C7jl8","Завантажити сертифікат")</f>
        <v>Завантажити сертифікат</v>
      </c>
    </row>
    <row r="546" spans="1:3" x14ac:dyDescent="0.3">
      <c r="A546" s="2">
        <v>545</v>
      </c>
      <c r="B546" t="s">
        <v>539</v>
      </c>
      <c r="C546" t="str">
        <f>HYPERLINK("https://talan.bank.gov.ua/get-user-certificate/NBaur5lw9wy24vJsQgzb","Завантажити сертифікат")</f>
        <v>Завантажити сертифікат</v>
      </c>
    </row>
    <row r="547" spans="1:3" x14ac:dyDescent="0.3">
      <c r="A547" s="2">
        <v>546</v>
      </c>
      <c r="B547" t="s">
        <v>540</v>
      </c>
      <c r="C547" t="str">
        <f>HYPERLINK("https://talan.bank.gov.ua/get-user-certificate/NBaurusMK1mtPk1BnMJl","Завантажити сертифікат")</f>
        <v>Завантажити сертифікат</v>
      </c>
    </row>
    <row r="548" spans="1:3" x14ac:dyDescent="0.3">
      <c r="A548" s="2">
        <v>547</v>
      </c>
      <c r="B548" t="s">
        <v>541</v>
      </c>
      <c r="C548" t="str">
        <f>HYPERLINK("https://talan.bank.gov.ua/get-user-certificate/NBaur1AZgneRWuRwqgSp","Завантажити сертифікат")</f>
        <v>Завантажити сертифікат</v>
      </c>
    </row>
    <row r="549" spans="1:3" x14ac:dyDescent="0.3">
      <c r="A549" s="2">
        <v>548</v>
      </c>
      <c r="B549" t="s">
        <v>542</v>
      </c>
      <c r="C549" t="str">
        <f>HYPERLINK("https://talan.bank.gov.ua/get-user-certificate/NBaurjHFjsRUXr3EEKVE","Завантажити сертифікат")</f>
        <v>Завантажити сертифікат</v>
      </c>
    </row>
    <row r="550" spans="1:3" x14ac:dyDescent="0.3">
      <c r="A550" s="2">
        <v>549</v>
      </c>
      <c r="B550" t="s">
        <v>543</v>
      </c>
      <c r="C550" t="str">
        <f>HYPERLINK("https://talan.bank.gov.ua/get-user-certificate/NBaurmxPoyyLLNv36eIQ","Завантажити сертифікат")</f>
        <v>Завантажити сертифікат</v>
      </c>
    </row>
    <row r="551" spans="1:3" x14ac:dyDescent="0.3">
      <c r="A551" s="2">
        <v>550</v>
      </c>
      <c r="B551" t="s">
        <v>544</v>
      </c>
      <c r="C551" t="str">
        <f>HYPERLINK("https://talan.bank.gov.ua/get-user-certificate/NBaurtRrFL77Dtq-OdPp","Завантажити сертифікат")</f>
        <v>Завантажити сертифікат</v>
      </c>
    </row>
    <row r="552" spans="1:3" x14ac:dyDescent="0.3">
      <c r="A552" s="2">
        <v>551</v>
      </c>
      <c r="B552" t="s">
        <v>545</v>
      </c>
      <c r="C552" t="str">
        <f>HYPERLINK("https://talan.bank.gov.ua/get-user-certificate/NBaurWK_0RwvRbUirHYg","Завантажити сертифікат")</f>
        <v>Завантажити сертифікат</v>
      </c>
    </row>
    <row r="553" spans="1:3" x14ac:dyDescent="0.3">
      <c r="A553" s="2">
        <v>552</v>
      </c>
      <c r="B553" t="s">
        <v>546</v>
      </c>
      <c r="C553" t="str">
        <f>HYPERLINK("https://talan.bank.gov.ua/get-user-certificate/NBaurjPGY1eoyUo_dUAS","Завантажити сертифікат")</f>
        <v>Завантажити сертифікат</v>
      </c>
    </row>
    <row r="554" spans="1:3" x14ac:dyDescent="0.3">
      <c r="A554" s="2">
        <v>553</v>
      </c>
      <c r="B554" t="s">
        <v>537</v>
      </c>
      <c r="C554" t="str">
        <f>HYPERLINK("https://talan.bank.gov.ua/get-user-certificate/NBaurLn3y-3fUvXhK8e6","Завантажити сертифікат")</f>
        <v>Завантажити сертифікат</v>
      </c>
    </row>
    <row r="555" spans="1:3" x14ac:dyDescent="0.3">
      <c r="A555" s="2">
        <v>554</v>
      </c>
      <c r="B555" t="s">
        <v>547</v>
      </c>
      <c r="C555" t="str">
        <f>HYPERLINK("https://talan.bank.gov.ua/get-user-certificate/NBaurVNgkm73MNWQ73p0","Завантажити сертифікат")</f>
        <v>Завантажити сертифікат</v>
      </c>
    </row>
    <row r="556" spans="1:3" x14ac:dyDescent="0.3">
      <c r="A556" s="2">
        <v>555</v>
      </c>
      <c r="B556" t="s">
        <v>548</v>
      </c>
      <c r="C556" t="str">
        <f>HYPERLINK("https://talan.bank.gov.ua/get-user-certificate/NBaurpe7ba1RVD6DU0dw","Завантажити сертифікат")</f>
        <v>Завантажити сертифікат</v>
      </c>
    </row>
    <row r="557" spans="1:3" x14ac:dyDescent="0.3">
      <c r="A557" s="2">
        <v>556</v>
      </c>
      <c r="B557" t="s">
        <v>549</v>
      </c>
      <c r="C557" t="str">
        <f>HYPERLINK("https://talan.bank.gov.ua/get-user-certificate/NBaurckbQsPaDM390NNa","Завантажити сертифікат")</f>
        <v>Завантажити сертифікат</v>
      </c>
    </row>
    <row r="558" spans="1:3" x14ac:dyDescent="0.3">
      <c r="A558" s="2">
        <v>557</v>
      </c>
      <c r="B558" t="s">
        <v>550</v>
      </c>
      <c r="C558" t="str">
        <f>HYPERLINK("https://talan.bank.gov.ua/get-user-certificate/NBaurxbdpBQIefqer-TJ","Завантажити сертифікат")</f>
        <v>Завантажити сертифікат</v>
      </c>
    </row>
    <row r="559" spans="1:3" x14ac:dyDescent="0.3">
      <c r="A559" s="2">
        <v>558</v>
      </c>
      <c r="B559" t="s">
        <v>551</v>
      </c>
      <c r="C559" t="str">
        <f>HYPERLINK("https://talan.bank.gov.ua/get-user-certificate/NBaur-8HqnWkJ_j4Wh_5","Завантажити сертифікат")</f>
        <v>Завантажити сертифікат</v>
      </c>
    </row>
    <row r="560" spans="1:3" x14ac:dyDescent="0.3">
      <c r="A560" s="2">
        <v>559</v>
      </c>
      <c r="B560" t="s">
        <v>552</v>
      </c>
      <c r="C560" t="str">
        <f>HYPERLINK("https://talan.bank.gov.ua/get-user-certificate/NBaursewGCKDzn1xCtYz","Завантажити сертифікат")</f>
        <v>Завантажити сертифікат</v>
      </c>
    </row>
    <row r="561" spans="1:3" x14ac:dyDescent="0.3">
      <c r="A561" s="2">
        <v>560</v>
      </c>
      <c r="B561" t="s">
        <v>553</v>
      </c>
      <c r="C561" t="str">
        <f>HYPERLINK("https://talan.bank.gov.ua/get-user-certificate/NBaurQUSMDHNqCOuwAZE","Завантажити сертифікат")</f>
        <v>Завантажити сертифікат</v>
      </c>
    </row>
    <row r="562" spans="1:3" x14ac:dyDescent="0.3">
      <c r="A562" s="2">
        <v>561</v>
      </c>
      <c r="B562" t="s">
        <v>554</v>
      </c>
      <c r="C562" t="str">
        <f>HYPERLINK("https://talan.bank.gov.ua/get-user-certificate/NBaurCiPLTAVb7xoHzHC","Завантажити сертифікат")</f>
        <v>Завантажити сертифікат</v>
      </c>
    </row>
    <row r="563" spans="1:3" x14ac:dyDescent="0.3">
      <c r="A563" s="2">
        <v>562</v>
      </c>
      <c r="B563" t="s">
        <v>555</v>
      </c>
      <c r="C563" t="str">
        <f>HYPERLINK("https://talan.bank.gov.ua/get-user-certificate/NBaurtwKet2QVmXuO4Oq","Завантажити сертифікат")</f>
        <v>Завантажити сертифікат</v>
      </c>
    </row>
    <row r="564" spans="1:3" x14ac:dyDescent="0.3">
      <c r="A564" s="2">
        <v>563</v>
      </c>
      <c r="B564" t="s">
        <v>556</v>
      </c>
      <c r="C564" t="str">
        <f>HYPERLINK("https://talan.bank.gov.ua/get-user-certificate/NBaurE7k6Vq9Woy3Hlou","Завантажити сертифікат")</f>
        <v>Завантажити сертифікат</v>
      </c>
    </row>
    <row r="565" spans="1:3" x14ac:dyDescent="0.3">
      <c r="A565" s="2">
        <v>564</v>
      </c>
      <c r="B565" t="s">
        <v>557</v>
      </c>
      <c r="C565" t="str">
        <f>HYPERLINK("https://talan.bank.gov.ua/get-user-certificate/NBaurAbnk3OHglI74RSo","Завантажити сертифікат")</f>
        <v>Завантажити сертифікат</v>
      </c>
    </row>
    <row r="566" spans="1:3" x14ac:dyDescent="0.3">
      <c r="A566" s="2">
        <v>565</v>
      </c>
      <c r="B566" t="s">
        <v>558</v>
      </c>
      <c r="C566" t="str">
        <f>HYPERLINK("https://talan.bank.gov.ua/get-user-certificate/NBaurW9uOx5XM2C74xTI","Завантажити сертифікат")</f>
        <v>Завантажити сертифікат</v>
      </c>
    </row>
    <row r="567" spans="1:3" x14ac:dyDescent="0.3">
      <c r="A567" s="2">
        <v>566</v>
      </c>
      <c r="B567" t="s">
        <v>559</v>
      </c>
      <c r="C567" t="str">
        <f>HYPERLINK("https://talan.bank.gov.ua/get-user-certificate/NBaurpaPLpoJhB1kejiV","Завантажити сертифікат")</f>
        <v>Завантажити сертифікат</v>
      </c>
    </row>
    <row r="568" spans="1:3" x14ac:dyDescent="0.3">
      <c r="A568" s="2">
        <v>567</v>
      </c>
      <c r="B568" t="s">
        <v>560</v>
      </c>
      <c r="C568" t="str">
        <f>HYPERLINK("https://talan.bank.gov.ua/get-user-certificate/NBaurqyQaKZkBPRAK-_d","Завантажити сертифікат")</f>
        <v>Завантажити сертифікат</v>
      </c>
    </row>
    <row r="569" spans="1:3" x14ac:dyDescent="0.3">
      <c r="A569" s="2">
        <v>568</v>
      </c>
      <c r="B569" t="s">
        <v>561</v>
      </c>
      <c r="C569" t="str">
        <f>HYPERLINK("https://talan.bank.gov.ua/get-user-certificate/NBaurffiTXiN8U7DrzKC","Завантажити сертифікат")</f>
        <v>Завантажити сертифікат</v>
      </c>
    </row>
    <row r="570" spans="1:3" x14ac:dyDescent="0.3">
      <c r="A570" s="2">
        <v>569</v>
      </c>
      <c r="B570" t="s">
        <v>562</v>
      </c>
      <c r="C570" t="str">
        <f>HYPERLINK("https://talan.bank.gov.ua/get-user-certificate/NBaur43jVVyJ3FzSIhCJ","Завантажити сертифікат")</f>
        <v>Завантажити сертифікат</v>
      </c>
    </row>
    <row r="571" spans="1:3" x14ac:dyDescent="0.3">
      <c r="A571" s="2">
        <v>570</v>
      </c>
      <c r="B571" t="s">
        <v>563</v>
      </c>
      <c r="C571" t="str">
        <f>HYPERLINK("https://talan.bank.gov.ua/get-user-certificate/NBaurJGktnPOlQg2TEI9","Завантажити сертифікат")</f>
        <v>Завантажити сертифікат</v>
      </c>
    </row>
    <row r="572" spans="1:3" x14ac:dyDescent="0.3">
      <c r="A572" s="2">
        <v>571</v>
      </c>
      <c r="B572" t="s">
        <v>564</v>
      </c>
      <c r="C572" t="str">
        <f>HYPERLINK("https://talan.bank.gov.ua/get-user-certificate/NBaurHfnYk-xG7mh3Laf","Завантажити сертифікат")</f>
        <v>Завантажити сертифікат</v>
      </c>
    </row>
    <row r="573" spans="1:3" x14ac:dyDescent="0.3">
      <c r="A573" s="2">
        <v>572</v>
      </c>
      <c r="B573" t="s">
        <v>565</v>
      </c>
      <c r="C573" t="str">
        <f>HYPERLINK("https://talan.bank.gov.ua/get-user-certificate/NBauro82V62WqSfwkyKY","Завантажити сертифікат")</f>
        <v>Завантажити сертифікат</v>
      </c>
    </row>
    <row r="574" spans="1:3" x14ac:dyDescent="0.3">
      <c r="A574" s="2">
        <v>573</v>
      </c>
      <c r="B574" t="s">
        <v>566</v>
      </c>
      <c r="C574" t="str">
        <f>HYPERLINK("https://talan.bank.gov.ua/get-user-certificate/NBaurI7WHcBN4Lj-yxBc","Завантажити сертифікат")</f>
        <v>Завантажити сертифікат</v>
      </c>
    </row>
    <row r="575" spans="1:3" x14ac:dyDescent="0.3">
      <c r="A575" s="2">
        <v>574</v>
      </c>
      <c r="B575" t="s">
        <v>567</v>
      </c>
      <c r="C575" t="str">
        <f>HYPERLINK("https://talan.bank.gov.ua/get-user-certificate/NBaurCeCgmQy46P_tCFO","Завантажити сертифікат")</f>
        <v>Завантажити сертифікат</v>
      </c>
    </row>
    <row r="576" spans="1:3" x14ac:dyDescent="0.3">
      <c r="A576" s="2">
        <v>575</v>
      </c>
      <c r="B576" t="s">
        <v>568</v>
      </c>
      <c r="C576" t="str">
        <f>HYPERLINK("https://talan.bank.gov.ua/get-user-certificate/NBaur0HAxiEMFyA02BKk","Завантажити сертифікат")</f>
        <v>Завантажити сертифікат</v>
      </c>
    </row>
    <row r="577" spans="1:3" x14ac:dyDescent="0.3">
      <c r="A577" s="2">
        <v>576</v>
      </c>
      <c r="B577" t="s">
        <v>569</v>
      </c>
      <c r="C577" t="str">
        <f>HYPERLINK("https://talan.bank.gov.ua/get-user-certificate/NBaurwnpTzl1dDqz3_dz","Завантажити сертифікат")</f>
        <v>Завантажити сертифікат</v>
      </c>
    </row>
    <row r="578" spans="1:3" x14ac:dyDescent="0.3">
      <c r="A578" s="2">
        <v>577</v>
      </c>
      <c r="B578" t="s">
        <v>570</v>
      </c>
      <c r="C578" t="str">
        <f>HYPERLINK("https://talan.bank.gov.ua/get-user-certificate/NBaurVT6-lCJabkuSB46","Завантажити сертифікат")</f>
        <v>Завантажити сертифікат</v>
      </c>
    </row>
    <row r="579" spans="1:3" x14ac:dyDescent="0.3">
      <c r="A579" s="2">
        <v>578</v>
      </c>
      <c r="B579" t="s">
        <v>571</v>
      </c>
      <c r="C579" t="str">
        <f>HYPERLINK("https://talan.bank.gov.ua/get-user-certificate/NBaurZN-oql_8ufi40IZ","Завантажити сертифікат")</f>
        <v>Завантажити сертифікат</v>
      </c>
    </row>
    <row r="580" spans="1:3" x14ac:dyDescent="0.3">
      <c r="A580" s="2">
        <v>579</v>
      </c>
      <c r="B580" t="s">
        <v>572</v>
      </c>
      <c r="C580" t="str">
        <f>HYPERLINK("https://talan.bank.gov.ua/get-user-certificate/NBaur15xs9wzRFgq_zfA","Завантажити сертифікат")</f>
        <v>Завантажити сертифікат</v>
      </c>
    </row>
    <row r="581" spans="1:3" x14ac:dyDescent="0.3">
      <c r="A581" s="2">
        <v>580</v>
      </c>
      <c r="B581" t="s">
        <v>573</v>
      </c>
      <c r="C581" t="str">
        <f>HYPERLINK("https://talan.bank.gov.ua/get-user-certificate/NBaurk5gjaF1FwwVisI-","Завантажити сертифікат")</f>
        <v>Завантажити сертифікат</v>
      </c>
    </row>
    <row r="582" spans="1:3" x14ac:dyDescent="0.3">
      <c r="A582" s="2">
        <v>581</v>
      </c>
      <c r="B582" t="s">
        <v>574</v>
      </c>
      <c r="C582" t="str">
        <f>HYPERLINK("https://talan.bank.gov.ua/get-user-certificate/NBaurBmABXJ6kJqcJxJQ","Завантажити сертифікат")</f>
        <v>Завантажити сертифікат</v>
      </c>
    </row>
    <row r="583" spans="1:3" x14ac:dyDescent="0.3">
      <c r="A583" s="2">
        <v>582</v>
      </c>
      <c r="B583" t="s">
        <v>575</v>
      </c>
      <c r="C583" t="str">
        <f>HYPERLINK("https://talan.bank.gov.ua/get-user-certificate/NBaur_M7DHEiZd4Am_Ao","Завантажити сертифікат")</f>
        <v>Завантажити сертифікат</v>
      </c>
    </row>
    <row r="584" spans="1:3" x14ac:dyDescent="0.3">
      <c r="A584" s="2">
        <v>583</v>
      </c>
      <c r="B584" t="s">
        <v>576</v>
      </c>
      <c r="C584" t="str">
        <f>HYPERLINK("https://talan.bank.gov.ua/get-user-certificate/NBaurR9Ibole7lvMOQGR","Завантажити сертифікат")</f>
        <v>Завантажити сертифікат</v>
      </c>
    </row>
    <row r="585" spans="1:3" x14ac:dyDescent="0.3">
      <c r="A585" s="2">
        <v>584</v>
      </c>
      <c r="B585" t="s">
        <v>577</v>
      </c>
      <c r="C585" t="str">
        <f>HYPERLINK("https://talan.bank.gov.ua/get-user-certificate/NBaurjuO4EV0V9MdFMrj","Завантажити сертифікат")</f>
        <v>Завантажити сертифікат</v>
      </c>
    </row>
    <row r="586" spans="1:3" x14ac:dyDescent="0.3">
      <c r="A586" s="2">
        <v>585</v>
      </c>
      <c r="B586" t="s">
        <v>578</v>
      </c>
      <c r="C586" t="str">
        <f>HYPERLINK("https://talan.bank.gov.ua/get-user-certificate/NBaurwtE6mifvm7A_NAR","Завантажити сертифікат")</f>
        <v>Завантажити сертифікат</v>
      </c>
    </row>
    <row r="587" spans="1:3" x14ac:dyDescent="0.3">
      <c r="A587" s="2">
        <v>586</v>
      </c>
      <c r="B587" t="s">
        <v>579</v>
      </c>
      <c r="C587" t="str">
        <f>HYPERLINK("https://talan.bank.gov.ua/get-user-certificate/NBaura_KyKQFF8q0GlyM","Завантажити сертифікат")</f>
        <v>Завантажити сертифікат</v>
      </c>
    </row>
    <row r="588" spans="1:3" x14ac:dyDescent="0.3">
      <c r="A588" s="2">
        <v>587</v>
      </c>
      <c r="B588" t="s">
        <v>580</v>
      </c>
      <c r="C588" t="str">
        <f>HYPERLINK("https://talan.bank.gov.ua/get-user-certificate/NBaurgeZ6pWCEaFe1J3O","Завантажити сертифікат")</f>
        <v>Завантажити сертифікат</v>
      </c>
    </row>
    <row r="589" spans="1:3" x14ac:dyDescent="0.3">
      <c r="A589" s="2">
        <v>588</v>
      </c>
      <c r="B589" t="s">
        <v>581</v>
      </c>
      <c r="C589" t="str">
        <f>HYPERLINK("https://talan.bank.gov.ua/get-user-certificate/NBaur8PeEm1H5ziRlkiF","Завантажити сертифікат")</f>
        <v>Завантажити сертифікат</v>
      </c>
    </row>
    <row r="590" spans="1:3" x14ac:dyDescent="0.3">
      <c r="A590" s="2">
        <v>589</v>
      </c>
      <c r="B590" t="s">
        <v>582</v>
      </c>
      <c r="C590" t="str">
        <f>HYPERLINK("https://talan.bank.gov.ua/get-user-certificate/NBaurol_2UBkOA4leZyY","Завантажити сертифікат")</f>
        <v>Завантажити сертифікат</v>
      </c>
    </row>
    <row r="591" spans="1:3" x14ac:dyDescent="0.3">
      <c r="A591" s="2">
        <v>590</v>
      </c>
      <c r="B591" t="s">
        <v>583</v>
      </c>
      <c r="C591" t="str">
        <f>HYPERLINK("https://talan.bank.gov.ua/get-user-certificate/NBaurOmR4EMP00U7DfKe","Завантажити сертифікат")</f>
        <v>Завантажити сертифікат</v>
      </c>
    </row>
    <row r="592" spans="1:3" x14ac:dyDescent="0.3">
      <c r="A592" s="2">
        <v>591</v>
      </c>
      <c r="B592" t="s">
        <v>584</v>
      </c>
      <c r="C592" t="str">
        <f>HYPERLINK("https://talan.bank.gov.ua/get-user-certificate/NBaurv1ls_UuXAd3gNYG","Завантажити сертифікат")</f>
        <v>Завантажити сертифікат</v>
      </c>
    </row>
    <row r="593" spans="1:3" x14ac:dyDescent="0.3">
      <c r="A593" s="2">
        <v>592</v>
      </c>
      <c r="B593" t="s">
        <v>585</v>
      </c>
      <c r="C593" t="str">
        <f>HYPERLINK("https://talan.bank.gov.ua/get-user-certificate/NBaurpq-HGEAC9Frnj8r","Завантажити сертифікат")</f>
        <v>Завантажити сертифікат</v>
      </c>
    </row>
    <row r="594" spans="1:3" x14ac:dyDescent="0.3">
      <c r="A594" s="2">
        <v>593</v>
      </c>
      <c r="B594" t="s">
        <v>586</v>
      </c>
      <c r="C594" t="str">
        <f>HYPERLINK("https://talan.bank.gov.ua/get-user-certificate/NBaurH3vDEL3xDPOsIB4","Завантажити сертифікат")</f>
        <v>Завантажити сертифікат</v>
      </c>
    </row>
    <row r="595" spans="1:3" x14ac:dyDescent="0.3">
      <c r="A595" s="2">
        <v>594</v>
      </c>
      <c r="B595" t="s">
        <v>587</v>
      </c>
      <c r="C595" t="str">
        <f>HYPERLINK("https://talan.bank.gov.ua/get-user-certificate/NBaurHFz8SKHSCXThgQF","Завантажити сертифікат")</f>
        <v>Завантажити сертифікат</v>
      </c>
    </row>
    <row r="596" spans="1:3" x14ac:dyDescent="0.3">
      <c r="A596" s="2">
        <v>595</v>
      </c>
      <c r="B596" t="s">
        <v>588</v>
      </c>
      <c r="C596" t="str">
        <f>HYPERLINK("https://talan.bank.gov.ua/get-user-certificate/NBaurdD4LQ0KNYSsUYg3","Завантажити сертифікат")</f>
        <v>Завантажити сертифікат</v>
      </c>
    </row>
    <row r="597" spans="1:3" x14ac:dyDescent="0.3">
      <c r="A597" s="2">
        <v>596</v>
      </c>
      <c r="B597" t="s">
        <v>589</v>
      </c>
      <c r="C597" t="str">
        <f>HYPERLINK("https://talan.bank.gov.ua/get-user-certificate/NBaurw4Xca8jgfzlelNi","Завантажити сертифікат")</f>
        <v>Завантажити сертифікат</v>
      </c>
    </row>
    <row r="598" spans="1:3" x14ac:dyDescent="0.3">
      <c r="A598" s="2">
        <v>597</v>
      </c>
      <c r="B598" t="s">
        <v>590</v>
      </c>
      <c r="C598" t="str">
        <f>HYPERLINK("https://talan.bank.gov.ua/get-user-certificate/NBaurH_js8II-b4r8jfJ","Завантажити сертифікат")</f>
        <v>Завантажити сертифікат</v>
      </c>
    </row>
    <row r="599" spans="1:3" x14ac:dyDescent="0.3">
      <c r="A599" s="2">
        <v>598</v>
      </c>
      <c r="B599" t="s">
        <v>591</v>
      </c>
      <c r="C599" t="str">
        <f>HYPERLINK("https://talan.bank.gov.ua/get-user-certificate/NBaur_Y5HhrNaHQbMCA1","Завантажити сертифікат")</f>
        <v>Завантажити сертифікат</v>
      </c>
    </row>
    <row r="600" spans="1:3" x14ac:dyDescent="0.3">
      <c r="A600" s="2">
        <v>599</v>
      </c>
      <c r="B600" t="s">
        <v>592</v>
      </c>
      <c r="C600" t="str">
        <f>HYPERLINK("https://talan.bank.gov.ua/get-user-certificate/NBaurXhiviWhOkBMbEzr","Завантажити сертифікат")</f>
        <v>Завантажити сертифікат</v>
      </c>
    </row>
    <row r="601" spans="1:3" x14ac:dyDescent="0.3">
      <c r="A601" s="2">
        <v>600</v>
      </c>
      <c r="B601" t="s">
        <v>593</v>
      </c>
      <c r="C601" t="str">
        <f>HYPERLINK("https://talan.bank.gov.ua/get-user-certificate/NBaurJ5VLGKivxyr0Q7h","Завантажити сертифікат")</f>
        <v>Завантажити сертифікат</v>
      </c>
    </row>
    <row r="602" spans="1:3" x14ac:dyDescent="0.3">
      <c r="A602" s="2">
        <v>601</v>
      </c>
      <c r="B602" t="s">
        <v>594</v>
      </c>
      <c r="C602" t="str">
        <f>HYPERLINK("https://talan.bank.gov.ua/get-user-certificate/NBaurZVZd0dtqrS6o2UO","Завантажити сертифікат")</f>
        <v>Завантажити сертифікат</v>
      </c>
    </row>
    <row r="603" spans="1:3" x14ac:dyDescent="0.3">
      <c r="A603" s="2">
        <v>602</v>
      </c>
      <c r="B603" t="s">
        <v>595</v>
      </c>
      <c r="C603" t="str">
        <f>HYPERLINK("https://talan.bank.gov.ua/get-user-certificate/NBaurqKb-HT9KwGZkKu9","Завантажити сертифікат")</f>
        <v>Завантажити сертифікат</v>
      </c>
    </row>
    <row r="604" spans="1:3" x14ac:dyDescent="0.3">
      <c r="A604" s="2">
        <v>603</v>
      </c>
      <c r="B604" t="s">
        <v>596</v>
      </c>
      <c r="C604" t="str">
        <f>HYPERLINK("https://talan.bank.gov.ua/get-user-certificate/NBaur2FAGbkT8BrOun5L","Завантажити сертифікат")</f>
        <v>Завантажити сертифікат</v>
      </c>
    </row>
    <row r="605" spans="1:3" x14ac:dyDescent="0.3">
      <c r="A605" s="2">
        <v>604</v>
      </c>
      <c r="B605" t="s">
        <v>597</v>
      </c>
      <c r="C605" t="str">
        <f>HYPERLINK("https://talan.bank.gov.ua/get-user-certificate/NBaurEkj9F6fYa5cOy6T","Завантажити сертифікат")</f>
        <v>Завантажити сертифікат</v>
      </c>
    </row>
    <row r="606" spans="1:3" x14ac:dyDescent="0.3">
      <c r="A606" s="2">
        <v>605</v>
      </c>
      <c r="B606" t="s">
        <v>598</v>
      </c>
      <c r="C606" t="str">
        <f>HYPERLINK("https://talan.bank.gov.ua/get-user-certificate/NBaurCKRUSCRNbVyzSfq","Завантажити сертифікат")</f>
        <v>Завантажити сертифікат</v>
      </c>
    </row>
    <row r="607" spans="1:3" x14ac:dyDescent="0.3">
      <c r="A607" s="2">
        <v>606</v>
      </c>
      <c r="B607" t="s">
        <v>599</v>
      </c>
      <c r="C607" t="str">
        <f>HYPERLINK("https://talan.bank.gov.ua/get-user-certificate/NBaurDbwTE1EVvktA-34","Завантажити сертифікат")</f>
        <v>Завантажити сертифікат</v>
      </c>
    </row>
    <row r="608" spans="1:3" x14ac:dyDescent="0.3">
      <c r="A608" s="2">
        <v>607</v>
      </c>
      <c r="B608" t="s">
        <v>600</v>
      </c>
      <c r="C608" t="str">
        <f>HYPERLINK("https://talan.bank.gov.ua/get-user-certificate/NBaurlj27xDk25AwQWjb","Завантажити сертифікат")</f>
        <v>Завантажити сертифікат</v>
      </c>
    </row>
    <row r="609" spans="1:3" x14ac:dyDescent="0.3">
      <c r="A609" s="2">
        <v>608</v>
      </c>
      <c r="B609" t="s">
        <v>601</v>
      </c>
      <c r="C609" t="str">
        <f>HYPERLINK("https://talan.bank.gov.ua/get-user-certificate/NBaurdTf3s01Ldhl93jx","Завантажити сертифікат")</f>
        <v>Завантажити сертифікат</v>
      </c>
    </row>
    <row r="610" spans="1:3" x14ac:dyDescent="0.3">
      <c r="A610" s="2">
        <v>609</v>
      </c>
      <c r="B610" t="s">
        <v>602</v>
      </c>
      <c r="C610" t="str">
        <f>HYPERLINK("https://talan.bank.gov.ua/get-user-certificate/NBaurVrXD7gpMQkMvtAz","Завантажити сертифікат")</f>
        <v>Завантажити сертифікат</v>
      </c>
    </row>
    <row r="611" spans="1:3" x14ac:dyDescent="0.3">
      <c r="A611" s="2">
        <v>610</v>
      </c>
      <c r="B611" t="s">
        <v>603</v>
      </c>
      <c r="C611" t="str">
        <f>HYPERLINK("https://talan.bank.gov.ua/get-user-certificate/NBaur3WINjTo4M7wgKSR","Завантажити сертифікат")</f>
        <v>Завантажити сертифікат</v>
      </c>
    </row>
    <row r="612" spans="1:3" x14ac:dyDescent="0.3">
      <c r="A612" s="2">
        <v>611</v>
      </c>
      <c r="B612" t="s">
        <v>604</v>
      </c>
      <c r="C612" t="str">
        <f>HYPERLINK("https://talan.bank.gov.ua/get-user-certificate/NBaur0BSoWvK5HV3-mft","Завантажити сертифікат")</f>
        <v>Завантажити сертифікат</v>
      </c>
    </row>
    <row r="613" spans="1:3" x14ac:dyDescent="0.3">
      <c r="A613" s="2">
        <v>612</v>
      </c>
      <c r="B613" t="s">
        <v>605</v>
      </c>
      <c r="C613" t="str">
        <f>HYPERLINK("https://talan.bank.gov.ua/get-user-certificate/NBaurpZw9TVGuDHcgCgj","Завантажити сертифікат")</f>
        <v>Завантажити сертифікат</v>
      </c>
    </row>
    <row r="614" spans="1:3" x14ac:dyDescent="0.3">
      <c r="A614" s="2">
        <v>613</v>
      </c>
      <c r="B614" t="s">
        <v>606</v>
      </c>
      <c r="C614" t="str">
        <f>HYPERLINK("https://talan.bank.gov.ua/get-user-certificate/NBaur0bdVXGGCy7gd0wE","Завантажити сертифікат")</f>
        <v>Завантажити сертифікат</v>
      </c>
    </row>
    <row r="615" spans="1:3" x14ac:dyDescent="0.3">
      <c r="A615" s="2">
        <v>614</v>
      </c>
      <c r="B615" t="s">
        <v>607</v>
      </c>
      <c r="C615" t="str">
        <f>HYPERLINK("https://talan.bank.gov.ua/get-user-certificate/NBaur23DQ0KxkTk8t_5u","Завантажити сертифікат")</f>
        <v>Завантажити сертифікат</v>
      </c>
    </row>
    <row r="616" spans="1:3" x14ac:dyDescent="0.3">
      <c r="A616" s="2">
        <v>615</v>
      </c>
      <c r="B616" t="s">
        <v>608</v>
      </c>
      <c r="C616" t="str">
        <f>HYPERLINK("https://talan.bank.gov.ua/get-user-certificate/NBaurZzH9nWJ_8Zkee_r","Завантажити сертифікат")</f>
        <v>Завантажити сертифікат</v>
      </c>
    </row>
    <row r="617" spans="1:3" x14ac:dyDescent="0.3">
      <c r="A617" s="2">
        <v>616</v>
      </c>
      <c r="B617" t="s">
        <v>609</v>
      </c>
      <c r="C617" t="str">
        <f>HYPERLINK("https://talan.bank.gov.ua/get-user-certificate/NBauraw1xRtuamrdv-SR","Завантажити сертифікат")</f>
        <v>Завантажити сертифікат</v>
      </c>
    </row>
    <row r="618" spans="1:3" x14ac:dyDescent="0.3">
      <c r="A618" s="2">
        <v>617</v>
      </c>
      <c r="B618" t="s">
        <v>610</v>
      </c>
      <c r="C618" t="str">
        <f>HYPERLINK("https://talan.bank.gov.ua/get-user-certificate/NBaurY5ikFgOWmLPyN0J","Завантажити сертифікат")</f>
        <v>Завантажити сертифікат</v>
      </c>
    </row>
    <row r="619" spans="1:3" x14ac:dyDescent="0.3">
      <c r="A619" s="2">
        <v>618</v>
      </c>
      <c r="B619" t="s">
        <v>611</v>
      </c>
      <c r="C619" t="str">
        <f>HYPERLINK("https://talan.bank.gov.ua/get-user-certificate/NBaury-1BNodRozL-6dW","Завантажити сертифікат")</f>
        <v>Завантажити сертифікат</v>
      </c>
    </row>
    <row r="620" spans="1:3" x14ac:dyDescent="0.3">
      <c r="A620" s="2">
        <v>619</v>
      </c>
      <c r="B620" t="s">
        <v>612</v>
      </c>
      <c r="C620" t="str">
        <f>HYPERLINK("https://talan.bank.gov.ua/get-user-certificate/NBaurARMQi8qlZGX6VTV","Завантажити сертифікат")</f>
        <v>Завантажити сертифікат</v>
      </c>
    </row>
    <row r="621" spans="1:3" x14ac:dyDescent="0.3">
      <c r="A621" s="2">
        <v>620</v>
      </c>
      <c r="B621" t="s">
        <v>613</v>
      </c>
      <c r="C621" t="str">
        <f>HYPERLINK("https://talan.bank.gov.ua/get-user-certificate/NBaurDyQrOOT7rcV2_-2","Завантажити сертифікат")</f>
        <v>Завантажити сертифікат</v>
      </c>
    </row>
    <row r="622" spans="1:3" x14ac:dyDescent="0.3">
      <c r="A622" s="2">
        <v>621</v>
      </c>
      <c r="B622" t="s">
        <v>614</v>
      </c>
      <c r="C622" t="str">
        <f>HYPERLINK("https://talan.bank.gov.ua/get-user-certificate/NBaur-p-JOSfpP45QuEU","Завантажити сертифікат")</f>
        <v>Завантажити сертифікат</v>
      </c>
    </row>
    <row r="623" spans="1:3" x14ac:dyDescent="0.3">
      <c r="A623" s="2">
        <v>622</v>
      </c>
      <c r="B623" t="s">
        <v>615</v>
      </c>
      <c r="C623" t="str">
        <f>HYPERLINK("https://talan.bank.gov.ua/get-user-certificate/NBaurXhDR9Xz3rQqo0x9","Завантажити сертифікат")</f>
        <v>Завантажити сертифікат</v>
      </c>
    </row>
    <row r="624" spans="1:3" x14ac:dyDescent="0.3">
      <c r="A624" s="2">
        <v>623</v>
      </c>
      <c r="B624" t="s">
        <v>616</v>
      </c>
      <c r="C624" t="str">
        <f>HYPERLINK("https://talan.bank.gov.ua/get-user-certificate/NBauraNrKW1AgEAsQeqG","Завантажити сертифікат")</f>
        <v>Завантажити сертифікат</v>
      </c>
    </row>
    <row r="625" spans="1:3" x14ac:dyDescent="0.3">
      <c r="A625" s="2">
        <v>624</v>
      </c>
      <c r="B625" t="s">
        <v>617</v>
      </c>
      <c r="C625" t="str">
        <f>HYPERLINK("https://talan.bank.gov.ua/get-user-certificate/NBaurAdQJMXqm9hQqU6p","Завантажити сертифікат")</f>
        <v>Завантажити сертифікат</v>
      </c>
    </row>
    <row r="626" spans="1:3" x14ac:dyDescent="0.3">
      <c r="A626" s="2">
        <v>625</v>
      </c>
      <c r="B626" t="s">
        <v>618</v>
      </c>
      <c r="C626" t="str">
        <f>HYPERLINK("https://talan.bank.gov.ua/get-user-certificate/NBaur0mQruGjT-gG3iWa","Завантажити сертифікат")</f>
        <v>Завантажити сертифікат</v>
      </c>
    </row>
    <row r="627" spans="1:3" x14ac:dyDescent="0.3">
      <c r="A627" s="2">
        <v>626</v>
      </c>
      <c r="B627" t="s">
        <v>619</v>
      </c>
      <c r="C627" t="str">
        <f>HYPERLINK("https://talan.bank.gov.ua/get-user-certificate/NBaurkH4dlfUbKfdciw_","Завантажити сертифікат")</f>
        <v>Завантажити сертифікат</v>
      </c>
    </row>
    <row r="628" spans="1:3" x14ac:dyDescent="0.3">
      <c r="A628" s="2">
        <v>627</v>
      </c>
      <c r="B628" t="s">
        <v>620</v>
      </c>
      <c r="C628" t="str">
        <f>HYPERLINK("https://talan.bank.gov.ua/get-user-certificate/NBaur18fcO2D-el7gsbu","Завантажити сертифікат")</f>
        <v>Завантажити сертифікат</v>
      </c>
    </row>
    <row r="629" spans="1:3" x14ac:dyDescent="0.3">
      <c r="A629" s="2">
        <v>628</v>
      </c>
      <c r="B629" t="s">
        <v>621</v>
      </c>
      <c r="C629" t="str">
        <f>HYPERLINK("https://talan.bank.gov.ua/get-user-certificate/NBauroL_LspGVpIBk4bs","Завантажити сертифікат")</f>
        <v>Завантажити сертифікат</v>
      </c>
    </row>
    <row r="630" spans="1:3" x14ac:dyDescent="0.3">
      <c r="A630" s="2">
        <v>629</v>
      </c>
      <c r="B630" t="s">
        <v>622</v>
      </c>
      <c r="C630" t="str">
        <f>HYPERLINK("https://talan.bank.gov.ua/get-user-certificate/NBaur44Cz3A3DAXod9O9","Завантажити сертифікат")</f>
        <v>Завантажити сертифікат</v>
      </c>
    </row>
    <row r="631" spans="1:3" x14ac:dyDescent="0.3">
      <c r="A631" s="2">
        <v>630</v>
      </c>
      <c r="B631" t="s">
        <v>623</v>
      </c>
      <c r="C631" t="str">
        <f>HYPERLINK("https://talan.bank.gov.ua/get-user-certificate/NBaur1XLcSwGjEkri4Lh","Завантажити сертифікат")</f>
        <v>Завантажити сертифікат</v>
      </c>
    </row>
    <row r="632" spans="1:3" x14ac:dyDescent="0.3">
      <c r="A632" s="2">
        <v>631</v>
      </c>
      <c r="B632" t="s">
        <v>624</v>
      </c>
      <c r="C632" t="str">
        <f>HYPERLINK("https://talan.bank.gov.ua/get-user-certificate/NBaur_sFMQ7G3BJf78ND","Завантажити сертифікат")</f>
        <v>Завантажити сертифікат</v>
      </c>
    </row>
    <row r="633" spans="1:3" x14ac:dyDescent="0.3">
      <c r="A633" s="2">
        <v>632</v>
      </c>
      <c r="B633" t="s">
        <v>625</v>
      </c>
      <c r="C633" t="str">
        <f>HYPERLINK("https://talan.bank.gov.ua/get-user-certificate/NBaurOlGIhB5MHoYGcw2","Завантажити сертифікат")</f>
        <v>Завантажити сертифікат</v>
      </c>
    </row>
    <row r="634" spans="1:3" x14ac:dyDescent="0.3">
      <c r="A634" s="2">
        <v>633</v>
      </c>
      <c r="B634" t="s">
        <v>626</v>
      </c>
      <c r="C634" t="str">
        <f>HYPERLINK("https://talan.bank.gov.ua/get-user-certificate/NBaurIq6UGN_yN25-yej","Завантажити сертифікат")</f>
        <v>Завантажити сертифікат</v>
      </c>
    </row>
    <row r="635" spans="1:3" x14ac:dyDescent="0.3">
      <c r="A635" s="2">
        <v>634</v>
      </c>
      <c r="B635" t="s">
        <v>627</v>
      </c>
      <c r="C635" t="str">
        <f>HYPERLINK("https://talan.bank.gov.ua/get-user-certificate/NBaurBZCqwgsxOtja7G_","Завантажити сертифікат")</f>
        <v>Завантажити сертифікат</v>
      </c>
    </row>
    <row r="636" spans="1:3" x14ac:dyDescent="0.3">
      <c r="A636" s="2">
        <v>635</v>
      </c>
      <c r="B636" t="s">
        <v>628</v>
      </c>
      <c r="C636" t="str">
        <f>HYPERLINK("https://talan.bank.gov.ua/get-user-certificate/NBaur7PSrlKH2ex5rjWp","Завантажити сертифікат")</f>
        <v>Завантажити сертифікат</v>
      </c>
    </row>
    <row r="637" spans="1:3" x14ac:dyDescent="0.3">
      <c r="A637" s="2">
        <v>636</v>
      </c>
      <c r="B637" t="s">
        <v>629</v>
      </c>
      <c r="C637" t="str">
        <f>HYPERLINK("https://talan.bank.gov.ua/get-user-certificate/NBaurZnNAwsZNuEXTWsG","Завантажити сертифікат")</f>
        <v>Завантажити сертифікат</v>
      </c>
    </row>
    <row r="638" spans="1:3" x14ac:dyDescent="0.3">
      <c r="A638" s="2">
        <v>637</v>
      </c>
      <c r="B638" t="s">
        <v>630</v>
      </c>
      <c r="C638" t="str">
        <f>HYPERLINK("https://talan.bank.gov.ua/get-user-certificate/NBaur-b-obxgDTRQvaFR","Завантажити сертифікат")</f>
        <v>Завантажити сертифікат</v>
      </c>
    </row>
    <row r="639" spans="1:3" x14ac:dyDescent="0.3">
      <c r="A639" s="2">
        <v>638</v>
      </c>
      <c r="B639" t="s">
        <v>631</v>
      </c>
      <c r="C639" t="str">
        <f>HYPERLINK("https://talan.bank.gov.ua/get-user-certificate/NBaurvSk8p0KWg5-8XAG","Завантажити сертифікат")</f>
        <v>Завантажити сертифікат</v>
      </c>
    </row>
    <row r="640" spans="1:3" x14ac:dyDescent="0.3">
      <c r="A640" s="2">
        <v>639</v>
      </c>
      <c r="B640" t="s">
        <v>632</v>
      </c>
      <c r="C640" t="str">
        <f>HYPERLINK("https://talan.bank.gov.ua/get-user-certificate/NBaure1tbc0hYNeZqq1m","Завантажити сертифікат")</f>
        <v>Завантажити сертифікат</v>
      </c>
    </row>
    <row r="641" spans="1:3" x14ac:dyDescent="0.3">
      <c r="A641" s="2">
        <v>640</v>
      </c>
      <c r="B641" t="s">
        <v>633</v>
      </c>
      <c r="C641" t="str">
        <f>HYPERLINK("https://talan.bank.gov.ua/get-user-certificate/NBaurzGaeR1F02RPv4u6","Завантажити сертифікат")</f>
        <v>Завантажити сертифікат</v>
      </c>
    </row>
    <row r="642" spans="1:3" x14ac:dyDescent="0.3">
      <c r="A642" s="2">
        <v>641</v>
      </c>
      <c r="B642" t="s">
        <v>634</v>
      </c>
      <c r="C642" t="str">
        <f>HYPERLINK("https://talan.bank.gov.ua/get-user-certificate/NBaurEg-itxyHWw-n3C3","Завантажити сертифікат")</f>
        <v>Завантажити сертифікат</v>
      </c>
    </row>
    <row r="643" spans="1:3" x14ac:dyDescent="0.3">
      <c r="A643" s="2">
        <v>642</v>
      </c>
      <c r="B643" t="s">
        <v>633</v>
      </c>
      <c r="C643" t="str">
        <f>HYPERLINK("https://talan.bank.gov.ua/get-user-certificate/NBaurs3tr3152VEUmNVT","Завантажити сертифікат")</f>
        <v>Завантажити сертифікат</v>
      </c>
    </row>
    <row r="644" spans="1:3" x14ac:dyDescent="0.3">
      <c r="A644" s="2">
        <v>643</v>
      </c>
      <c r="B644" t="s">
        <v>635</v>
      </c>
      <c r="C644" t="str">
        <f>HYPERLINK("https://talan.bank.gov.ua/get-user-certificate/NBauri3zb91tjlTOcVJx","Завантажити сертифікат")</f>
        <v>Завантажити сертифікат</v>
      </c>
    </row>
    <row r="645" spans="1:3" x14ac:dyDescent="0.3">
      <c r="A645" s="2">
        <v>644</v>
      </c>
      <c r="B645" t="s">
        <v>636</v>
      </c>
      <c r="C645" t="str">
        <f>HYPERLINK("https://talan.bank.gov.ua/get-user-certificate/NBaurDm5W3sy6UAtPw0u","Завантажити сертифікат")</f>
        <v>Завантажити сертифікат</v>
      </c>
    </row>
    <row r="646" spans="1:3" x14ac:dyDescent="0.3">
      <c r="A646" s="2">
        <v>645</v>
      </c>
      <c r="B646" t="s">
        <v>637</v>
      </c>
      <c r="C646" t="str">
        <f>HYPERLINK("https://talan.bank.gov.ua/get-user-certificate/NBauraJPzWKchVVTik9Z","Завантажити сертифікат")</f>
        <v>Завантажити сертифікат</v>
      </c>
    </row>
    <row r="647" spans="1:3" x14ac:dyDescent="0.3">
      <c r="A647" s="2">
        <v>646</v>
      </c>
      <c r="B647" t="s">
        <v>638</v>
      </c>
      <c r="C647" t="str">
        <f>HYPERLINK("https://talan.bank.gov.ua/get-user-certificate/NBaurbINmDMiPs9igV-L","Завантажити сертифікат")</f>
        <v>Завантажити сертифікат</v>
      </c>
    </row>
    <row r="648" spans="1:3" x14ac:dyDescent="0.3">
      <c r="A648" s="2">
        <v>647</v>
      </c>
      <c r="B648" t="s">
        <v>639</v>
      </c>
      <c r="C648" t="str">
        <f>HYPERLINK("https://talan.bank.gov.ua/get-user-certificate/NBaurdvAki9D9Wf-w79k","Завантажити сертифікат")</f>
        <v>Завантажити сертифікат</v>
      </c>
    </row>
    <row r="649" spans="1:3" x14ac:dyDescent="0.3">
      <c r="A649" s="2">
        <v>648</v>
      </c>
      <c r="B649" t="s">
        <v>640</v>
      </c>
      <c r="C649" t="str">
        <f>HYPERLINK("https://talan.bank.gov.ua/get-user-certificate/NBaurrSdVQ-DOJ2HUi4O","Завантажити сертифікат")</f>
        <v>Завантажити сертифікат</v>
      </c>
    </row>
    <row r="650" spans="1:3" x14ac:dyDescent="0.3">
      <c r="A650" s="2">
        <v>649</v>
      </c>
      <c r="B650" t="s">
        <v>641</v>
      </c>
      <c r="C650" t="str">
        <f>HYPERLINK("https://talan.bank.gov.ua/get-user-certificate/NBaurefxiJka1IChP70J","Завантажити сертифікат")</f>
        <v>Завантажити сертифікат</v>
      </c>
    </row>
    <row r="651" spans="1:3" x14ac:dyDescent="0.3">
      <c r="A651" s="2">
        <v>650</v>
      </c>
      <c r="B651" t="s">
        <v>642</v>
      </c>
      <c r="C651" t="str">
        <f>HYPERLINK("https://talan.bank.gov.ua/get-user-certificate/NBaur0BjoZGzu2fYjHnI","Завантажити сертифікат")</f>
        <v>Завантажити сертифікат</v>
      </c>
    </row>
    <row r="652" spans="1:3" x14ac:dyDescent="0.3">
      <c r="A652" s="2">
        <v>651</v>
      </c>
      <c r="B652" t="s">
        <v>635</v>
      </c>
      <c r="C652" t="str">
        <f>HYPERLINK("https://talan.bank.gov.ua/get-user-certificate/NBaurf5rP88YaCC0Abh1","Завантажити сертифікат")</f>
        <v>Завантажити сертифікат</v>
      </c>
    </row>
    <row r="653" spans="1:3" x14ac:dyDescent="0.3">
      <c r="A653" s="2">
        <v>652</v>
      </c>
      <c r="B653" t="s">
        <v>643</v>
      </c>
      <c r="C653" t="str">
        <f>HYPERLINK("https://talan.bank.gov.ua/get-user-certificate/NBaur6p31LGs-NOIx_NJ","Завантажити сертифікат")</f>
        <v>Завантажити сертифікат</v>
      </c>
    </row>
    <row r="654" spans="1:3" x14ac:dyDescent="0.3">
      <c r="A654" s="2">
        <v>653</v>
      </c>
      <c r="B654" t="s">
        <v>644</v>
      </c>
      <c r="C654" t="str">
        <f>HYPERLINK("https://talan.bank.gov.ua/get-user-certificate/NBaur4-QKI-koAogC9oz","Завантажити сертифікат")</f>
        <v>Завантажити сертифікат</v>
      </c>
    </row>
    <row r="655" spans="1:3" x14ac:dyDescent="0.3">
      <c r="A655" s="2">
        <v>654</v>
      </c>
      <c r="B655" t="s">
        <v>645</v>
      </c>
      <c r="C655" t="str">
        <f>HYPERLINK("https://talan.bank.gov.ua/get-user-certificate/NBaurXFKAQI3bVmL4jpl","Завантажити сертифікат")</f>
        <v>Завантажити сертифікат</v>
      </c>
    </row>
    <row r="656" spans="1:3" x14ac:dyDescent="0.3">
      <c r="A656" s="2">
        <v>655</v>
      </c>
      <c r="B656" t="s">
        <v>646</v>
      </c>
      <c r="C656" t="str">
        <f>HYPERLINK("https://talan.bank.gov.ua/get-user-certificate/NBaurJvrOFIyTtR5Igd2","Завантажити сертифікат")</f>
        <v>Завантажити сертифікат</v>
      </c>
    </row>
    <row r="657" spans="1:3" x14ac:dyDescent="0.3">
      <c r="A657" s="2">
        <v>656</v>
      </c>
      <c r="B657" t="s">
        <v>633</v>
      </c>
      <c r="C657" t="str">
        <f>HYPERLINK("https://talan.bank.gov.ua/get-user-certificate/NBauruzIlI_6pqmqR-VX","Завантажити сертифікат")</f>
        <v>Завантажити сертифікат</v>
      </c>
    </row>
    <row r="658" spans="1:3" x14ac:dyDescent="0.3">
      <c r="A658" s="2">
        <v>657</v>
      </c>
      <c r="B658" t="s">
        <v>647</v>
      </c>
      <c r="C658" t="str">
        <f>HYPERLINK("https://talan.bank.gov.ua/get-user-certificate/NBaurT2h6j_7MYpeHvah","Завантажити сертифікат")</f>
        <v>Завантажити сертифікат</v>
      </c>
    </row>
    <row r="659" spans="1:3" x14ac:dyDescent="0.3">
      <c r="A659" s="2">
        <v>658</v>
      </c>
      <c r="B659" t="s">
        <v>648</v>
      </c>
      <c r="C659" t="str">
        <f>HYPERLINK("https://talan.bank.gov.ua/get-user-certificate/NBaurP5PVJ34nZJGQTz3","Завантажити сертифікат")</f>
        <v>Завантажити сертифікат</v>
      </c>
    </row>
    <row r="660" spans="1:3" x14ac:dyDescent="0.3">
      <c r="A660" s="2">
        <v>659</v>
      </c>
      <c r="B660" t="s">
        <v>649</v>
      </c>
      <c r="C660" t="str">
        <f>HYPERLINK("https://talan.bank.gov.ua/get-user-certificate/NBaurs9YU91118FaYIlN","Завантажити сертифікат")</f>
        <v>Завантажити сертифікат</v>
      </c>
    </row>
    <row r="661" spans="1:3" x14ac:dyDescent="0.3">
      <c r="A661" s="2">
        <v>660</v>
      </c>
      <c r="B661" t="s">
        <v>650</v>
      </c>
      <c r="C661" t="str">
        <f>HYPERLINK("https://talan.bank.gov.ua/get-user-certificate/NBaurO-AsgW0ntELUWWR","Завантажити сертифікат")</f>
        <v>Завантажити сертифікат</v>
      </c>
    </row>
    <row r="662" spans="1:3" x14ac:dyDescent="0.3">
      <c r="A662" s="2">
        <v>661</v>
      </c>
      <c r="B662" t="s">
        <v>651</v>
      </c>
      <c r="C662" t="str">
        <f>HYPERLINK("https://talan.bank.gov.ua/get-user-certificate/NBaurhpvBaF58L0th0TY","Завантажити сертифікат")</f>
        <v>Завантажити сертифікат</v>
      </c>
    </row>
    <row r="663" spans="1:3" x14ac:dyDescent="0.3">
      <c r="A663" s="2">
        <v>662</v>
      </c>
      <c r="B663" t="s">
        <v>652</v>
      </c>
      <c r="C663" t="str">
        <f>HYPERLINK("https://talan.bank.gov.ua/get-user-certificate/NBaurxUueP29CWMftDkt","Завантажити сертифікат")</f>
        <v>Завантажити сертифікат</v>
      </c>
    </row>
    <row r="664" spans="1:3" x14ac:dyDescent="0.3">
      <c r="A664" s="2">
        <v>663</v>
      </c>
      <c r="B664" t="s">
        <v>653</v>
      </c>
      <c r="C664" t="str">
        <f>HYPERLINK("https://talan.bank.gov.ua/get-user-certificate/NBaure3xt-5xok2vfwwo","Завантажити сертифікат")</f>
        <v>Завантажити сертифікат</v>
      </c>
    </row>
    <row r="665" spans="1:3" x14ac:dyDescent="0.3">
      <c r="A665" s="2">
        <v>664</v>
      </c>
      <c r="B665" t="s">
        <v>654</v>
      </c>
      <c r="C665" t="str">
        <f>HYPERLINK("https://talan.bank.gov.ua/get-user-certificate/NBaurR6Fn11Iaw2eJRUT","Завантажити сертифікат")</f>
        <v>Завантажити сертифікат</v>
      </c>
    </row>
    <row r="666" spans="1:3" x14ac:dyDescent="0.3">
      <c r="A666" s="2">
        <v>665</v>
      </c>
      <c r="B666" t="s">
        <v>655</v>
      </c>
      <c r="C666" t="str">
        <f>HYPERLINK("https://talan.bank.gov.ua/get-user-certificate/NBaurVMg0wUv-NQBXfm9","Завантажити сертифікат")</f>
        <v>Завантажити сертифікат</v>
      </c>
    </row>
    <row r="667" spans="1:3" x14ac:dyDescent="0.3">
      <c r="A667" s="2">
        <v>666</v>
      </c>
      <c r="B667" t="s">
        <v>656</v>
      </c>
      <c r="C667" t="str">
        <f>HYPERLINK("https://talan.bank.gov.ua/get-user-certificate/NBaurTd8e-H2Dek5BwhY","Завантажити сертифікат")</f>
        <v>Завантажити сертифікат</v>
      </c>
    </row>
    <row r="668" spans="1:3" x14ac:dyDescent="0.3">
      <c r="A668" s="2">
        <v>667</v>
      </c>
      <c r="B668" t="s">
        <v>657</v>
      </c>
      <c r="C668" t="str">
        <f>HYPERLINK("https://talan.bank.gov.ua/get-user-certificate/NBaur4zYVcKttsG8D3gD","Завантажити сертифікат")</f>
        <v>Завантажити сертифікат</v>
      </c>
    </row>
    <row r="669" spans="1:3" x14ac:dyDescent="0.3">
      <c r="A669" s="2">
        <v>668</v>
      </c>
      <c r="B669" t="s">
        <v>658</v>
      </c>
      <c r="C669" t="str">
        <f>HYPERLINK("https://talan.bank.gov.ua/get-user-certificate/NBaurV0YdKLAbp3L0g9L","Завантажити сертифікат")</f>
        <v>Завантажити сертифікат</v>
      </c>
    </row>
    <row r="670" spans="1:3" x14ac:dyDescent="0.3">
      <c r="A670" s="2">
        <v>669</v>
      </c>
      <c r="B670" t="s">
        <v>659</v>
      </c>
      <c r="C670" t="str">
        <f>HYPERLINK("https://talan.bank.gov.ua/get-user-certificate/NBaurvihcxw-jkvLdEYR","Завантажити сертифікат")</f>
        <v>Завантажити сертифікат</v>
      </c>
    </row>
    <row r="671" spans="1:3" x14ac:dyDescent="0.3">
      <c r="A671" s="2">
        <v>670</v>
      </c>
      <c r="B671" t="s">
        <v>660</v>
      </c>
      <c r="C671" t="str">
        <f>HYPERLINK("https://talan.bank.gov.ua/get-user-certificate/NBaurxJs0BMYaabi45yL","Завантажити сертифікат")</f>
        <v>Завантажити сертифікат</v>
      </c>
    </row>
    <row r="672" spans="1:3" x14ac:dyDescent="0.3">
      <c r="A672" s="2">
        <v>671</v>
      </c>
      <c r="B672" t="s">
        <v>661</v>
      </c>
      <c r="C672" t="str">
        <f>HYPERLINK("https://talan.bank.gov.ua/get-user-certificate/NBaur1J8dZY08sdBzMXl","Завантажити сертифікат")</f>
        <v>Завантажити сертифікат</v>
      </c>
    </row>
    <row r="673" spans="1:3" x14ac:dyDescent="0.3">
      <c r="A673" s="2">
        <v>672</v>
      </c>
      <c r="B673" t="s">
        <v>662</v>
      </c>
      <c r="C673" t="str">
        <f>HYPERLINK("https://talan.bank.gov.ua/get-user-certificate/NBaurpkNxd2YZF4FbzFR","Завантажити сертифікат")</f>
        <v>Завантажити сертифікат</v>
      </c>
    </row>
    <row r="674" spans="1:3" x14ac:dyDescent="0.3">
      <c r="A674" s="2">
        <v>673</v>
      </c>
      <c r="B674" t="s">
        <v>663</v>
      </c>
      <c r="C674" t="str">
        <f>HYPERLINK("https://talan.bank.gov.ua/get-user-certificate/NBaur1jHSRSy5eltYzRh","Завантажити сертифікат")</f>
        <v>Завантажити сертифікат</v>
      </c>
    </row>
    <row r="675" spans="1:3" x14ac:dyDescent="0.3">
      <c r="A675" s="2">
        <v>674</v>
      </c>
      <c r="B675" t="s">
        <v>664</v>
      </c>
      <c r="C675" t="str">
        <f>HYPERLINK("https://talan.bank.gov.ua/get-user-certificate/NBaurT-P4yXonYIM1sSF","Завантажити сертифікат")</f>
        <v>Завантажити сертифікат</v>
      </c>
    </row>
    <row r="676" spans="1:3" x14ac:dyDescent="0.3">
      <c r="A676" s="2">
        <v>675</v>
      </c>
      <c r="B676" t="s">
        <v>665</v>
      </c>
      <c r="C676" t="str">
        <f>HYPERLINK("https://talan.bank.gov.ua/get-user-certificate/NBaurOY7u_ajEjyC2Bk6","Завантажити сертифікат")</f>
        <v>Завантажити сертифікат</v>
      </c>
    </row>
    <row r="677" spans="1:3" x14ac:dyDescent="0.3">
      <c r="A677" s="2">
        <v>676</v>
      </c>
      <c r="B677" t="s">
        <v>666</v>
      </c>
      <c r="C677" t="str">
        <f>HYPERLINK("https://talan.bank.gov.ua/get-user-certificate/NBaurYJwozeCf67-QF2K","Завантажити сертифікат")</f>
        <v>Завантажити сертифікат</v>
      </c>
    </row>
    <row r="678" spans="1:3" x14ac:dyDescent="0.3">
      <c r="A678" s="2">
        <v>677</v>
      </c>
      <c r="B678" t="s">
        <v>667</v>
      </c>
      <c r="C678" t="str">
        <f>HYPERLINK("https://talan.bank.gov.ua/get-user-certificate/NBaurAjOC3PZc_8AGWh3","Завантажити сертифікат")</f>
        <v>Завантажити сертифікат</v>
      </c>
    </row>
    <row r="679" spans="1:3" x14ac:dyDescent="0.3">
      <c r="A679" s="2">
        <v>678</v>
      </c>
      <c r="B679" t="s">
        <v>668</v>
      </c>
      <c r="C679" t="str">
        <f>HYPERLINK("https://talan.bank.gov.ua/get-user-certificate/NBaurC7D5AcMlvDuGEcz","Завантажити сертифікат")</f>
        <v>Завантажити сертифікат</v>
      </c>
    </row>
    <row r="680" spans="1:3" x14ac:dyDescent="0.3">
      <c r="A680" s="2">
        <v>679</v>
      </c>
      <c r="B680" t="s">
        <v>669</v>
      </c>
      <c r="C680" t="str">
        <f>HYPERLINK("https://talan.bank.gov.ua/get-user-certificate/NBaurxo7X8Gt56QYq8uL","Завантажити сертифікат")</f>
        <v>Завантажити сертифікат</v>
      </c>
    </row>
    <row r="681" spans="1:3" x14ac:dyDescent="0.3">
      <c r="A681" s="2">
        <v>680</v>
      </c>
      <c r="B681" t="s">
        <v>670</v>
      </c>
      <c r="C681" t="str">
        <f>HYPERLINK("https://talan.bank.gov.ua/get-user-certificate/NBaureuIPf64hcMpBMmj","Завантажити сертифікат")</f>
        <v>Завантажити сертифікат</v>
      </c>
    </row>
    <row r="682" spans="1:3" x14ac:dyDescent="0.3">
      <c r="A682" s="2">
        <v>681</v>
      </c>
      <c r="B682" t="s">
        <v>671</v>
      </c>
      <c r="C682" t="str">
        <f>HYPERLINK("https://talan.bank.gov.ua/get-user-certificate/NBaurVkFztPudpqz_XTW","Завантажити сертифікат")</f>
        <v>Завантажити сертифікат</v>
      </c>
    </row>
    <row r="683" spans="1:3" x14ac:dyDescent="0.3">
      <c r="A683" s="2">
        <v>682</v>
      </c>
      <c r="B683" t="s">
        <v>672</v>
      </c>
      <c r="C683" t="str">
        <f>HYPERLINK("https://talan.bank.gov.ua/get-user-certificate/NBaur1HZC9RoGOLVHoIr","Завантажити сертифікат")</f>
        <v>Завантажити сертифікат</v>
      </c>
    </row>
    <row r="684" spans="1:3" x14ac:dyDescent="0.3">
      <c r="A684" s="2">
        <v>683</v>
      </c>
      <c r="B684" t="s">
        <v>673</v>
      </c>
      <c r="C684" t="str">
        <f>HYPERLINK("https://talan.bank.gov.ua/get-user-certificate/NBaurka93kuspO8QabIS","Завантажити сертифікат")</f>
        <v>Завантажити сертифікат</v>
      </c>
    </row>
    <row r="685" spans="1:3" x14ac:dyDescent="0.3">
      <c r="A685" s="2">
        <v>684</v>
      </c>
      <c r="B685" t="s">
        <v>674</v>
      </c>
      <c r="C685" t="str">
        <f>HYPERLINK("https://talan.bank.gov.ua/get-user-certificate/NBaurEj-75cPeMFcE8MY","Завантажити сертифікат")</f>
        <v>Завантажити сертифікат</v>
      </c>
    </row>
    <row r="686" spans="1:3" x14ac:dyDescent="0.3">
      <c r="A686" s="2">
        <v>685</v>
      </c>
      <c r="B686" t="s">
        <v>675</v>
      </c>
      <c r="C686" t="str">
        <f>HYPERLINK("https://talan.bank.gov.ua/get-user-certificate/NBaurOrZMNx8tznC3rjw","Завантажити сертифікат")</f>
        <v>Завантажити сертифікат</v>
      </c>
    </row>
    <row r="687" spans="1:3" x14ac:dyDescent="0.3">
      <c r="A687" s="2">
        <v>686</v>
      </c>
      <c r="B687" t="s">
        <v>676</v>
      </c>
      <c r="C687" t="str">
        <f>HYPERLINK("https://talan.bank.gov.ua/get-user-certificate/NBaurjevZAehPmQR2blF","Завантажити сертифікат")</f>
        <v>Завантажити сертифікат</v>
      </c>
    </row>
    <row r="688" spans="1:3" x14ac:dyDescent="0.3">
      <c r="A688" s="2">
        <v>687</v>
      </c>
      <c r="B688" t="s">
        <v>677</v>
      </c>
      <c r="C688" t="str">
        <f>HYPERLINK("https://talan.bank.gov.ua/get-user-certificate/NBaurIR97gEu3DC6h_NH","Завантажити сертифікат")</f>
        <v>Завантажити сертифікат</v>
      </c>
    </row>
    <row r="689" spans="1:3" x14ac:dyDescent="0.3">
      <c r="A689" s="2">
        <v>688</v>
      </c>
      <c r="B689" t="s">
        <v>678</v>
      </c>
      <c r="C689" t="str">
        <f>HYPERLINK("https://talan.bank.gov.ua/get-user-certificate/NBaur8i0xD4P_Q1hy9HL","Завантажити сертифікат")</f>
        <v>Завантажити сертифікат</v>
      </c>
    </row>
    <row r="690" spans="1:3" x14ac:dyDescent="0.3">
      <c r="A690" s="2">
        <v>689</v>
      </c>
      <c r="B690" t="s">
        <v>679</v>
      </c>
      <c r="C690" t="str">
        <f>HYPERLINK("https://talan.bank.gov.ua/get-user-certificate/NBaurKhNezivsuoJYADI","Завантажити сертифікат")</f>
        <v>Завантажити сертифікат</v>
      </c>
    </row>
    <row r="691" spans="1:3" x14ac:dyDescent="0.3">
      <c r="A691" s="2">
        <v>690</v>
      </c>
      <c r="B691" t="s">
        <v>680</v>
      </c>
      <c r="C691" t="str">
        <f>HYPERLINK("https://talan.bank.gov.ua/get-user-certificate/NBaurgfFAK0JdwEzkmWd","Завантажити сертифікат")</f>
        <v>Завантажити сертифікат</v>
      </c>
    </row>
    <row r="692" spans="1:3" x14ac:dyDescent="0.3">
      <c r="A692" s="2">
        <v>691</v>
      </c>
      <c r="B692" t="s">
        <v>681</v>
      </c>
      <c r="C692" t="str">
        <f>HYPERLINK("https://talan.bank.gov.ua/get-user-certificate/NBaurNNKnvDed2yCEcDd","Завантажити сертифікат")</f>
        <v>Завантажити сертифікат</v>
      </c>
    </row>
    <row r="693" spans="1:3" x14ac:dyDescent="0.3">
      <c r="A693" s="2">
        <v>692</v>
      </c>
      <c r="B693" t="s">
        <v>682</v>
      </c>
      <c r="C693" t="str">
        <f>HYPERLINK("https://talan.bank.gov.ua/get-user-certificate/NBaurlN7PNzceTS_eM8Y","Завантажити сертифікат")</f>
        <v>Завантажити сертифікат</v>
      </c>
    </row>
    <row r="694" spans="1:3" x14ac:dyDescent="0.3">
      <c r="A694" s="2">
        <v>693</v>
      </c>
      <c r="B694" t="s">
        <v>683</v>
      </c>
      <c r="C694" t="str">
        <f>HYPERLINK("https://talan.bank.gov.ua/get-user-certificate/NBaurDyg7NgZdxaxxj9W","Завантажити сертифікат")</f>
        <v>Завантажити сертифікат</v>
      </c>
    </row>
    <row r="695" spans="1:3" x14ac:dyDescent="0.3">
      <c r="A695" s="2">
        <v>694</v>
      </c>
      <c r="B695" t="s">
        <v>684</v>
      </c>
      <c r="C695" t="str">
        <f>HYPERLINK("https://talan.bank.gov.ua/get-user-certificate/NBaurrnhokYGXISi2UqU","Завантажити сертифікат")</f>
        <v>Завантажити сертифікат</v>
      </c>
    </row>
    <row r="696" spans="1:3" x14ac:dyDescent="0.3">
      <c r="A696" s="2">
        <v>695</v>
      </c>
      <c r="B696" t="s">
        <v>685</v>
      </c>
      <c r="C696" t="str">
        <f>HYPERLINK("https://talan.bank.gov.ua/get-user-certificate/NBaurkKSQsU2KPZdzzIM","Завантажити сертифікат")</f>
        <v>Завантажити сертифікат</v>
      </c>
    </row>
    <row r="697" spans="1:3" x14ac:dyDescent="0.3">
      <c r="A697" s="2">
        <v>696</v>
      </c>
      <c r="B697" t="s">
        <v>686</v>
      </c>
      <c r="C697" t="str">
        <f>HYPERLINK("https://talan.bank.gov.ua/get-user-certificate/NBaurWO782301sqL5dfc","Завантажити сертифікат")</f>
        <v>Завантажити сертифікат</v>
      </c>
    </row>
    <row r="698" spans="1:3" x14ac:dyDescent="0.3">
      <c r="A698" s="2">
        <v>697</v>
      </c>
      <c r="B698" t="s">
        <v>687</v>
      </c>
      <c r="C698" t="str">
        <f>HYPERLINK("https://talan.bank.gov.ua/get-user-certificate/NBaur6W5Y3v0tCacOB16","Завантажити сертифікат")</f>
        <v>Завантажити сертифікат</v>
      </c>
    </row>
    <row r="699" spans="1:3" x14ac:dyDescent="0.3">
      <c r="A699" s="2">
        <v>698</v>
      </c>
      <c r="B699" t="s">
        <v>688</v>
      </c>
      <c r="C699" t="str">
        <f>HYPERLINK("https://talan.bank.gov.ua/get-user-certificate/NBaurqM8fbHwvdPg1eo-","Завантажити сертифікат")</f>
        <v>Завантажити сертифікат</v>
      </c>
    </row>
    <row r="700" spans="1:3" x14ac:dyDescent="0.3">
      <c r="A700" s="2">
        <v>699</v>
      </c>
      <c r="B700" t="s">
        <v>689</v>
      </c>
      <c r="C700" t="str">
        <f>HYPERLINK("https://talan.bank.gov.ua/get-user-certificate/NBaurIGPDGf8JLLnY_fb","Завантажити сертифікат")</f>
        <v>Завантажити сертифікат</v>
      </c>
    </row>
    <row r="701" spans="1:3" x14ac:dyDescent="0.3">
      <c r="A701" s="2">
        <v>700</v>
      </c>
      <c r="B701" t="s">
        <v>690</v>
      </c>
      <c r="C701" t="str">
        <f>HYPERLINK("https://talan.bank.gov.ua/get-user-certificate/NBaurPAvnctoAf4483-m","Завантажити сертифікат")</f>
        <v>Завантажити сертифікат</v>
      </c>
    </row>
    <row r="702" spans="1:3" x14ac:dyDescent="0.3">
      <c r="A702" s="2">
        <v>701</v>
      </c>
      <c r="B702" t="s">
        <v>691</v>
      </c>
      <c r="C702" t="str">
        <f>HYPERLINK("https://talan.bank.gov.ua/get-user-certificate/NBaurc0Ivj0bK57kdYGW","Завантажити сертифікат")</f>
        <v>Завантажити сертифікат</v>
      </c>
    </row>
    <row r="703" spans="1:3" x14ac:dyDescent="0.3">
      <c r="A703" s="2">
        <v>702</v>
      </c>
      <c r="B703" t="s">
        <v>692</v>
      </c>
      <c r="C703" t="str">
        <f>HYPERLINK("https://talan.bank.gov.ua/get-user-certificate/NBaurJ-7isDcWIPSRQsz","Завантажити сертифікат")</f>
        <v>Завантажити сертифікат</v>
      </c>
    </row>
    <row r="704" spans="1:3" x14ac:dyDescent="0.3">
      <c r="A704" s="2">
        <v>703</v>
      </c>
      <c r="B704" t="s">
        <v>693</v>
      </c>
      <c r="C704" t="str">
        <f>HYPERLINK("https://talan.bank.gov.ua/get-user-certificate/NBaurcbD1nPz_Yhh4D6c","Завантажити сертифікат")</f>
        <v>Завантажити сертифікат</v>
      </c>
    </row>
    <row r="705" spans="1:3" x14ac:dyDescent="0.3">
      <c r="A705" s="2">
        <v>704</v>
      </c>
      <c r="B705" t="s">
        <v>694</v>
      </c>
      <c r="C705" t="str">
        <f>HYPERLINK("https://talan.bank.gov.ua/get-user-certificate/NBaurPeoVV0nFJsOnpHb","Завантажити сертифікат")</f>
        <v>Завантажити сертифікат</v>
      </c>
    </row>
    <row r="706" spans="1:3" x14ac:dyDescent="0.3">
      <c r="A706" s="2">
        <v>705</v>
      </c>
      <c r="B706" t="s">
        <v>695</v>
      </c>
      <c r="C706" t="str">
        <f>HYPERLINK("https://talan.bank.gov.ua/get-user-certificate/NBaurKUiFrZOIRiCwUKT","Завантажити сертифікат")</f>
        <v>Завантажити сертифікат</v>
      </c>
    </row>
    <row r="707" spans="1:3" x14ac:dyDescent="0.3">
      <c r="A707" s="2">
        <v>706</v>
      </c>
      <c r="B707" t="s">
        <v>696</v>
      </c>
      <c r="C707" t="str">
        <f>HYPERLINK("https://talan.bank.gov.ua/get-user-certificate/NBaurr4fo0DmQvZyTAcH","Завантажити сертифікат")</f>
        <v>Завантажити сертифікат</v>
      </c>
    </row>
    <row r="708" spans="1:3" x14ac:dyDescent="0.3">
      <c r="A708" s="2">
        <v>707</v>
      </c>
      <c r="B708" t="s">
        <v>697</v>
      </c>
      <c r="C708" t="str">
        <f>HYPERLINK("https://talan.bank.gov.ua/get-user-certificate/NBaurKUsmuMy7mNI4f1E","Завантажити сертифікат")</f>
        <v>Завантажити сертифікат</v>
      </c>
    </row>
    <row r="709" spans="1:3" x14ac:dyDescent="0.3">
      <c r="A709" s="2">
        <v>708</v>
      </c>
      <c r="B709" t="s">
        <v>698</v>
      </c>
      <c r="C709" t="str">
        <f>HYPERLINK("https://talan.bank.gov.ua/get-user-certificate/NBauruTyY1YIDpZ-giyq","Завантажити сертифікат")</f>
        <v>Завантажити сертифікат</v>
      </c>
    </row>
    <row r="710" spans="1:3" x14ac:dyDescent="0.3">
      <c r="A710" s="2">
        <v>709</v>
      </c>
      <c r="B710" t="s">
        <v>699</v>
      </c>
      <c r="C710" t="str">
        <f>HYPERLINK("https://talan.bank.gov.ua/get-user-certificate/NBaur8je2sHlhv2kS2qp","Завантажити сертифікат")</f>
        <v>Завантажити сертифікат</v>
      </c>
    </row>
    <row r="711" spans="1:3" x14ac:dyDescent="0.3">
      <c r="A711" s="2">
        <v>710</v>
      </c>
      <c r="B711" t="s">
        <v>700</v>
      </c>
      <c r="C711" t="str">
        <f>HYPERLINK("https://talan.bank.gov.ua/get-user-certificate/NBaurGvZkN8HsK3Ky0U8","Завантажити сертифікат")</f>
        <v>Завантажити сертифікат</v>
      </c>
    </row>
    <row r="712" spans="1:3" x14ac:dyDescent="0.3">
      <c r="A712" s="2">
        <v>711</v>
      </c>
      <c r="B712" t="s">
        <v>701</v>
      </c>
      <c r="C712" t="str">
        <f>HYPERLINK("https://talan.bank.gov.ua/get-user-certificate/NBaurEASkB1DZoGByudH","Завантажити сертифікат")</f>
        <v>Завантажити сертифікат</v>
      </c>
    </row>
    <row r="713" spans="1:3" x14ac:dyDescent="0.3">
      <c r="A713" s="2">
        <v>712</v>
      </c>
      <c r="B713" t="s">
        <v>702</v>
      </c>
      <c r="C713" t="str">
        <f>HYPERLINK("https://talan.bank.gov.ua/get-user-certificate/NBaurY-fihDYEuFeSgmm","Завантажити сертифікат")</f>
        <v>Завантажити сертифікат</v>
      </c>
    </row>
    <row r="714" spans="1:3" x14ac:dyDescent="0.3">
      <c r="A714" s="2">
        <v>713</v>
      </c>
      <c r="B714" t="s">
        <v>703</v>
      </c>
      <c r="C714" t="str">
        <f>HYPERLINK("https://talan.bank.gov.ua/get-user-certificate/NBaur45Lev2_FfvL4w7A","Завантажити сертифікат")</f>
        <v>Завантажити сертифікат</v>
      </c>
    </row>
    <row r="715" spans="1:3" x14ac:dyDescent="0.3">
      <c r="A715" s="2">
        <v>714</v>
      </c>
      <c r="B715" t="s">
        <v>704</v>
      </c>
      <c r="C715" t="str">
        <f>HYPERLINK("https://talan.bank.gov.ua/get-user-certificate/NBaur7ncUIGtA_r11zd_","Завантажити сертифікат")</f>
        <v>Завантажити сертифікат</v>
      </c>
    </row>
    <row r="716" spans="1:3" x14ac:dyDescent="0.3">
      <c r="A716" s="2">
        <v>715</v>
      </c>
      <c r="B716" t="s">
        <v>705</v>
      </c>
      <c r="C716" t="str">
        <f>HYPERLINK("https://talan.bank.gov.ua/get-user-certificate/NBaurf_UhB4oBsYEOVT4","Завантажити сертифікат")</f>
        <v>Завантажити сертифікат</v>
      </c>
    </row>
    <row r="717" spans="1:3" x14ac:dyDescent="0.3">
      <c r="A717" s="2">
        <v>716</v>
      </c>
      <c r="B717" t="s">
        <v>706</v>
      </c>
      <c r="C717" t="str">
        <f>HYPERLINK("https://talan.bank.gov.ua/get-user-certificate/NBaurTTtRGfgWX6b7_ej","Завантажити сертифікат")</f>
        <v>Завантажити сертифікат</v>
      </c>
    </row>
    <row r="718" spans="1:3" x14ac:dyDescent="0.3">
      <c r="A718" s="2">
        <v>717</v>
      </c>
      <c r="B718" t="s">
        <v>707</v>
      </c>
      <c r="C718" t="str">
        <f>HYPERLINK("https://talan.bank.gov.ua/get-user-certificate/NBaurIy6oJhuIqn8O3_7","Завантажити сертифікат")</f>
        <v>Завантажити сертифікат</v>
      </c>
    </row>
    <row r="719" spans="1:3" x14ac:dyDescent="0.3">
      <c r="A719" s="2">
        <v>718</v>
      </c>
      <c r="B719" t="s">
        <v>708</v>
      </c>
      <c r="C719" t="str">
        <f>HYPERLINK("https://talan.bank.gov.ua/get-user-certificate/NBaurSxCbs1uyNJMIAFB","Завантажити сертифікат")</f>
        <v>Завантажити сертифікат</v>
      </c>
    </row>
    <row r="720" spans="1:3" x14ac:dyDescent="0.3">
      <c r="A720" s="2">
        <v>719</v>
      </c>
      <c r="B720" s="3" t="s">
        <v>710</v>
      </c>
      <c r="C720" s="3" t="s">
        <v>711</v>
      </c>
    </row>
    <row r="721" spans="1:3" x14ac:dyDescent="0.3">
      <c r="A721" s="2">
        <v>720</v>
      </c>
      <c r="B721" s="3" t="s">
        <v>712</v>
      </c>
      <c r="C721" s="3" t="s">
        <v>711</v>
      </c>
    </row>
    <row r="722" spans="1:3" x14ac:dyDescent="0.3">
      <c r="A722" s="2">
        <v>721</v>
      </c>
      <c r="B722" s="3" t="s">
        <v>713</v>
      </c>
      <c r="C722" s="3" t="s">
        <v>711</v>
      </c>
    </row>
    <row r="723" spans="1:3" x14ac:dyDescent="0.3">
      <c r="A723" s="2">
        <v>722</v>
      </c>
      <c r="B723" s="3" t="s">
        <v>714</v>
      </c>
      <c r="C723" s="3" t="s">
        <v>711</v>
      </c>
    </row>
    <row r="724" spans="1:3" x14ac:dyDescent="0.3">
      <c r="A724" s="2">
        <v>723</v>
      </c>
      <c r="B724" s="3" t="s">
        <v>715</v>
      </c>
      <c r="C724" s="3" t="s">
        <v>711</v>
      </c>
    </row>
    <row r="725" spans="1:3" x14ac:dyDescent="0.3">
      <c r="A725" s="2">
        <v>724</v>
      </c>
      <c r="B725" s="3" t="s">
        <v>716</v>
      </c>
      <c r="C725" s="3" t="s">
        <v>711</v>
      </c>
    </row>
    <row r="726" spans="1:3" x14ac:dyDescent="0.3">
      <c r="A726" s="2">
        <v>725</v>
      </c>
      <c r="B726" s="3" t="s">
        <v>717</v>
      </c>
      <c r="C726" s="3" t="s">
        <v>711</v>
      </c>
    </row>
    <row r="727" spans="1:3" x14ac:dyDescent="0.3">
      <c r="A727" s="2">
        <v>726</v>
      </c>
      <c r="B727" s="3" t="s">
        <v>718</v>
      </c>
      <c r="C727" s="3" t="s">
        <v>711</v>
      </c>
    </row>
    <row r="728" spans="1:3" x14ac:dyDescent="0.3">
      <c r="A728" s="2">
        <v>727</v>
      </c>
      <c r="B728" s="3" t="s">
        <v>719</v>
      </c>
      <c r="C728" s="3" t="s">
        <v>711</v>
      </c>
    </row>
    <row r="729" spans="1:3" x14ac:dyDescent="0.3">
      <c r="A729" s="2">
        <v>728</v>
      </c>
      <c r="B729" s="3" t="s">
        <v>720</v>
      </c>
      <c r="C729" s="3" t="s">
        <v>711</v>
      </c>
    </row>
    <row r="730" spans="1:3" x14ac:dyDescent="0.3">
      <c r="A730" s="2">
        <v>729</v>
      </c>
      <c r="B730" s="3" t="s">
        <v>721</v>
      </c>
      <c r="C730" s="3" t="s">
        <v>711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  <hyperlink ref="C543" r:id="rId542" tooltip="Завантажити сертифікат" display="Завантажити сертифікат"/>
    <hyperlink ref="C544" r:id="rId543" tooltip="Завантажити сертифікат" display="Завантажити сертифікат"/>
    <hyperlink ref="C545" r:id="rId544" tooltip="Завантажити сертифікат" display="Завантажити сертифікат"/>
    <hyperlink ref="C546" r:id="rId545" tooltip="Завантажити сертифікат" display="Завантажити сертифікат"/>
    <hyperlink ref="C547" r:id="rId546" tooltip="Завантажити сертифікат" display="Завантажити сертифікат"/>
    <hyperlink ref="C548" r:id="rId547" tooltip="Завантажити сертифікат" display="Завантажити сертифікат"/>
    <hyperlink ref="C549" r:id="rId548" tooltip="Завантажити сертифікат" display="Завантажити сертифікат"/>
    <hyperlink ref="C550" r:id="rId549" tooltip="Завантажити сертифікат" display="Завантажити сертифікат"/>
    <hyperlink ref="C551" r:id="rId550" tooltip="Завантажити сертифікат" display="Завантажити сертифікат"/>
    <hyperlink ref="C552" r:id="rId551" tooltip="Завантажити сертифікат" display="Завантажити сертифікат"/>
    <hyperlink ref="C553" r:id="rId552" tooltip="Завантажити сертифікат" display="Завантажити сертифікат"/>
    <hyperlink ref="C554" r:id="rId553" tooltip="Завантажити сертифікат" display="Завантажити сертифікат"/>
    <hyperlink ref="C555" r:id="rId554" tooltip="Завантажити сертифікат" display="Завантажити сертифікат"/>
    <hyperlink ref="C556" r:id="rId555" tooltip="Завантажити сертифікат" display="Завантажити сертифікат"/>
    <hyperlink ref="C557" r:id="rId556" tooltip="Завантажити сертифікат" display="Завантажити сертифікат"/>
    <hyperlink ref="C558" r:id="rId557" tooltip="Завантажити сертифікат" display="Завантажити сертифікат"/>
    <hyperlink ref="C559" r:id="rId558" tooltip="Завантажити сертифікат" display="Завантажити сертифікат"/>
    <hyperlink ref="C560" r:id="rId559" tooltip="Завантажити сертифікат" display="Завантажити сертифікат"/>
    <hyperlink ref="C561" r:id="rId560" tooltip="Завантажити сертифікат" display="Завантажити сертифікат"/>
    <hyperlink ref="C562" r:id="rId561" tooltip="Завантажити сертифікат" display="Завантажити сертифікат"/>
    <hyperlink ref="C563" r:id="rId562" tooltip="Завантажити сертифікат" display="Завантажити сертифікат"/>
    <hyperlink ref="C564" r:id="rId563" tooltip="Завантажити сертифікат" display="Завантажити сертифікат"/>
    <hyperlink ref="C565" r:id="rId564" tooltip="Завантажити сертифікат" display="Завантажити сертифікат"/>
    <hyperlink ref="C566" r:id="rId565" tooltip="Завантажити сертифікат" display="Завантажити сертифікат"/>
    <hyperlink ref="C567" r:id="rId566" tooltip="Завантажити сертифікат" display="Завантажити сертифікат"/>
    <hyperlink ref="C568" r:id="rId567" tooltip="Завантажити сертифікат" display="Завантажити сертифікат"/>
    <hyperlink ref="C569" r:id="rId568" tooltip="Завантажити сертифікат" display="Завантажити сертифікат"/>
    <hyperlink ref="C570" r:id="rId569" tooltip="Завантажити сертифікат" display="Завантажити сертифікат"/>
    <hyperlink ref="C571" r:id="rId570" tooltip="Завантажити сертифікат" display="Завантажити сертифікат"/>
    <hyperlink ref="C572" r:id="rId571" tooltip="Завантажити сертифікат" display="Завантажити сертифікат"/>
    <hyperlink ref="C573" r:id="rId572" tooltip="Завантажити сертифікат" display="Завантажити сертифікат"/>
    <hyperlink ref="C574" r:id="rId573" tooltip="Завантажити сертифікат" display="Завантажити сертифікат"/>
    <hyperlink ref="C575" r:id="rId574" tooltip="Завантажити сертифікат" display="Завантажити сертифікат"/>
    <hyperlink ref="C576" r:id="rId575" tooltip="Завантажити сертифікат" display="Завантажити сертифікат"/>
    <hyperlink ref="C577" r:id="rId576" tooltip="Завантажити сертифікат" display="Завантажити сертифікат"/>
    <hyperlink ref="C578" r:id="rId577" tooltip="Завантажити сертифікат" display="Завантажити сертифікат"/>
    <hyperlink ref="C579" r:id="rId578" tooltip="Завантажити сертифікат" display="Завантажити сертифікат"/>
    <hyperlink ref="C580" r:id="rId579" tooltip="Завантажити сертифікат" display="Завантажити сертифікат"/>
    <hyperlink ref="C581" r:id="rId580" tooltip="Завантажити сертифікат" display="Завантажити сертифікат"/>
    <hyperlink ref="C582" r:id="rId581" tooltip="Завантажити сертифікат" display="Завантажити сертифікат"/>
    <hyperlink ref="C583" r:id="rId582" tooltip="Завантажити сертифікат" display="Завантажити сертифікат"/>
    <hyperlink ref="C584" r:id="rId583" tooltip="Завантажити сертифікат" display="Завантажити сертифікат"/>
    <hyperlink ref="C585" r:id="rId584" tooltip="Завантажити сертифікат" display="Завантажити сертифікат"/>
    <hyperlink ref="C586" r:id="rId585" tooltip="Завантажити сертифікат" display="Завантажити сертифікат"/>
    <hyperlink ref="C587" r:id="rId586" tooltip="Завантажити сертифікат" display="Завантажити сертифікат"/>
    <hyperlink ref="C588" r:id="rId587" tooltip="Завантажити сертифікат" display="Завантажити сертифікат"/>
    <hyperlink ref="C589" r:id="rId588" tooltip="Завантажити сертифікат" display="Завантажити сертифікат"/>
    <hyperlink ref="C590" r:id="rId589" tooltip="Завантажити сертифікат" display="Завантажити сертифікат"/>
    <hyperlink ref="C591" r:id="rId590" tooltip="Завантажити сертифікат" display="Завантажити сертифікат"/>
    <hyperlink ref="C592" r:id="rId591" tooltip="Завантажити сертифікат" display="Завантажити сертифікат"/>
    <hyperlink ref="C593" r:id="rId592" tooltip="Завантажити сертифікат" display="Завантажити сертифікат"/>
    <hyperlink ref="C594" r:id="rId593" tooltip="Завантажити сертифікат" display="Завантажити сертифікат"/>
    <hyperlink ref="C595" r:id="rId594" tooltip="Завантажити сертифікат" display="Завантажити сертифікат"/>
    <hyperlink ref="C596" r:id="rId595" tooltip="Завантажити сертифікат" display="Завантажити сертифікат"/>
    <hyperlink ref="C597" r:id="rId596" tooltip="Завантажити сертифікат" display="Завантажити сертифікат"/>
    <hyperlink ref="C598" r:id="rId597" tooltip="Завантажити сертифікат" display="Завантажити сертифікат"/>
    <hyperlink ref="C599" r:id="rId598" tooltip="Завантажити сертифікат" display="Завантажити сертифікат"/>
    <hyperlink ref="C600" r:id="rId599" tooltip="Завантажити сертифікат" display="Завантажити сертифікат"/>
    <hyperlink ref="C601" r:id="rId600" tooltip="Завантажити сертифікат" display="Завантажити сертифікат"/>
    <hyperlink ref="C602" r:id="rId601" tooltip="Завантажити сертифікат" display="Завантажити сертифікат"/>
    <hyperlink ref="C603" r:id="rId602" tooltip="Завантажити сертифікат" display="Завантажити сертифікат"/>
    <hyperlink ref="C604" r:id="rId603" tooltip="Завантажити сертифікат" display="Завантажити сертифікат"/>
    <hyperlink ref="C605" r:id="rId604" tooltip="Завантажити сертифікат" display="Завантажити сертифікат"/>
    <hyperlink ref="C606" r:id="rId605" tooltip="Завантажити сертифікат" display="Завантажити сертифікат"/>
    <hyperlink ref="C607" r:id="rId606" tooltip="Завантажити сертифікат" display="Завантажити сертифікат"/>
    <hyperlink ref="C608" r:id="rId607" tooltip="Завантажити сертифікат" display="Завантажити сертифікат"/>
    <hyperlink ref="C609" r:id="rId608" tooltip="Завантажити сертифікат" display="Завантажити сертифікат"/>
    <hyperlink ref="C610" r:id="rId609" tooltip="Завантажити сертифікат" display="Завантажити сертифікат"/>
    <hyperlink ref="C611" r:id="rId610" tooltip="Завантажити сертифікат" display="Завантажити сертифікат"/>
    <hyperlink ref="C612" r:id="rId611" tooltip="Завантажити сертифікат" display="Завантажити сертифікат"/>
    <hyperlink ref="C613" r:id="rId612" tooltip="Завантажити сертифікат" display="Завантажити сертифікат"/>
    <hyperlink ref="C614" r:id="rId613" tooltip="Завантажити сертифікат" display="Завантажити сертифікат"/>
    <hyperlink ref="C615" r:id="rId614" tooltip="Завантажити сертифікат" display="Завантажити сертифікат"/>
    <hyperlink ref="C616" r:id="rId615" tooltip="Завантажити сертифікат" display="Завантажити сертифікат"/>
    <hyperlink ref="C617" r:id="rId616" tooltip="Завантажити сертифікат" display="Завантажити сертифікат"/>
    <hyperlink ref="C618" r:id="rId617" tooltip="Завантажити сертифікат" display="Завантажити сертифікат"/>
    <hyperlink ref="C619" r:id="rId618" tooltip="Завантажити сертифікат" display="Завантажити сертифікат"/>
    <hyperlink ref="C620" r:id="rId619" tooltip="Завантажити сертифікат" display="Завантажити сертифікат"/>
    <hyperlink ref="C621" r:id="rId620" tooltip="Завантажити сертифікат" display="Завантажити сертифікат"/>
    <hyperlink ref="C622" r:id="rId621" tooltip="Завантажити сертифікат" display="Завантажити сертифікат"/>
    <hyperlink ref="C623" r:id="rId622" tooltip="Завантажити сертифікат" display="Завантажити сертифікат"/>
    <hyperlink ref="C624" r:id="rId623" tooltip="Завантажити сертифікат" display="Завантажити сертифікат"/>
    <hyperlink ref="C625" r:id="rId624" tooltip="Завантажити сертифікат" display="Завантажити сертифікат"/>
    <hyperlink ref="C626" r:id="rId625" tooltip="Завантажити сертифікат" display="Завантажити сертифікат"/>
    <hyperlink ref="C627" r:id="rId626" tooltip="Завантажити сертифікат" display="Завантажити сертифікат"/>
    <hyperlink ref="C628" r:id="rId627" tooltip="Завантажити сертифікат" display="Завантажити сертифікат"/>
    <hyperlink ref="C629" r:id="rId628" tooltip="Завантажити сертифікат" display="Завантажити сертифікат"/>
    <hyperlink ref="C630" r:id="rId629" tooltip="Завантажити сертифікат" display="Завантажити сертифікат"/>
    <hyperlink ref="C631" r:id="rId630" tooltip="Завантажити сертифікат" display="Завантажити сертифікат"/>
    <hyperlink ref="C632" r:id="rId631" tooltip="Завантажити сертифікат" display="Завантажити сертифікат"/>
    <hyperlink ref="C633" r:id="rId632" tooltip="Завантажити сертифікат" display="Завантажити сертифікат"/>
    <hyperlink ref="C634" r:id="rId633" tooltip="Завантажити сертифікат" display="Завантажити сертифікат"/>
    <hyperlink ref="C635" r:id="rId634" tooltip="Завантажити сертифікат" display="Завантажити сертифікат"/>
    <hyperlink ref="C636" r:id="rId635" tooltip="Завантажити сертифікат" display="Завантажити сертифікат"/>
    <hyperlink ref="C637" r:id="rId636" tooltip="Завантажити сертифікат" display="Завантажити сертифікат"/>
    <hyperlink ref="C638" r:id="rId637" tooltip="Завантажити сертифікат" display="Завантажити сертифікат"/>
    <hyperlink ref="C639" r:id="rId638" tooltip="Завантажити сертифікат" display="Завантажити сертифікат"/>
    <hyperlink ref="C640" r:id="rId639" tooltip="Завантажити сертифікат" display="Завантажити сертифікат"/>
    <hyperlink ref="C641" r:id="rId640" tooltip="Завантажити сертифікат" display="Завантажити сертифікат"/>
    <hyperlink ref="C642" r:id="rId641" tooltip="Завантажити сертифікат" display="Завантажити сертифікат"/>
    <hyperlink ref="C643" r:id="rId642" tooltip="Завантажити сертифікат" display="Завантажити сертифікат"/>
    <hyperlink ref="C644" r:id="rId643" tooltip="Завантажити сертифікат" display="Завантажити сертифікат"/>
    <hyperlink ref="C645" r:id="rId644" tooltip="Завантажити сертифікат" display="Завантажити сертифікат"/>
    <hyperlink ref="C646" r:id="rId645" tooltip="Завантажити сертифікат" display="Завантажити сертифікат"/>
    <hyperlink ref="C647" r:id="rId646" tooltip="Завантажити сертифікат" display="Завантажити сертифікат"/>
    <hyperlink ref="C648" r:id="rId647" tooltip="Завантажити сертифікат" display="Завантажити сертифікат"/>
    <hyperlink ref="C649" r:id="rId648" tooltip="Завантажити сертифікат" display="Завантажити сертифікат"/>
    <hyperlink ref="C650" r:id="rId649" tooltip="Завантажити сертифікат" display="Завантажити сертифікат"/>
    <hyperlink ref="C651" r:id="rId650" tooltip="Завантажити сертифікат" display="Завантажити сертифікат"/>
    <hyperlink ref="C652" r:id="rId651" tooltip="Завантажити сертифікат" display="Завантажити сертифікат"/>
    <hyperlink ref="C653" r:id="rId652" tooltip="Завантажити сертифікат" display="Завантажити сертифікат"/>
    <hyperlink ref="C654" r:id="rId653" tooltip="Завантажити сертифікат" display="Завантажити сертифікат"/>
    <hyperlink ref="C655" r:id="rId654" tooltip="Завантажити сертифікат" display="Завантажити сертифікат"/>
    <hyperlink ref="C656" r:id="rId655" tooltip="Завантажити сертифікат" display="Завантажити сертифікат"/>
    <hyperlink ref="C657" r:id="rId656" tooltip="Завантажити сертифікат" display="Завантажити сертифікат"/>
    <hyperlink ref="C658" r:id="rId657" tooltip="Завантажити сертифікат" display="Завантажити сертифікат"/>
    <hyperlink ref="C659" r:id="rId658" tooltip="Завантажити сертифікат" display="Завантажити сертифікат"/>
    <hyperlink ref="C660" r:id="rId659" tooltip="Завантажити сертифікат" display="Завантажити сертифікат"/>
    <hyperlink ref="C661" r:id="rId660" tooltip="Завантажити сертифікат" display="Завантажити сертифікат"/>
    <hyperlink ref="C662" r:id="rId661" tooltip="Завантажити сертифікат" display="Завантажити сертифікат"/>
    <hyperlink ref="C663" r:id="rId662" tooltip="Завантажити сертифікат" display="Завантажити сертифікат"/>
    <hyperlink ref="C664" r:id="rId663" tooltip="Завантажити сертифікат" display="Завантажити сертифікат"/>
    <hyperlink ref="C665" r:id="rId664" tooltip="Завантажити сертифікат" display="Завантажити сертифікат"/>
    <hyperlink ref="C666" r:id="rId665" tooltip="Завантажити сертифікат" display="Завантажити сертифікат"/>
    <hyperlink ref="C667" r:id="rId666" tooltip="Завантажити сертифікат" display="Завантажити сертифікат"/>
    <hyperlink ref="C668" r:id="rId667" tooltip="Завантажити сертифікат" display="Завантажити сертифікат"/>
    <hyperlink ref="C669" r:id="rId668" tooltip="Завантажити сертифікат" display="Завантажити сертифікат"/>
    <hyperlink ref="C670" r:id="rId669" tooltip="Завантажити сертифікат" display="Завантажити сертифікат"/>
    <hyperlink ref="C671" r:id="rId670" tooltip="Завантажити сертифікат" display="Завантажити сертифікат"/>
    <hyperlink ref="C672" r:id="rId671" tooltip="Завантажити сертифікат" display="Завантажити сертифікат"/>
    <hyperlink ref="C673" r:id="rId672" tooltip="Завантажити сертифікат" display="Завантажити сертифікат"/>
    <hyperlink ref="C674" r:id="rId673" tooltip="Завантажити сертифікат" display="Завантажити сертифікат"/>
    <hyperlink ref="C675" r:id="rId674" tooltip="Завантажити сертифікат" display="Завантажити сертифікат"/>
    <hyperlink ref="C676" r:id="rId675" tooltip="Завантажити сертифікат" display="Завантажити сертифікат"/>
    <hyperlink ref="C677" r:id="rId676" tooltip="Завантажити сертифікат" display="Завантажити сертифікат"/>
    <hyperlink ref="C678" r:id="rId677" tooltip="Завантажити сертифікат" display="Завантажити сертифікат"/>
    <hyperlink ref="C679" r:id="rId678" tooltip="Завантажити сертифікат" display="Завантажити сертифікат"/>
    <hyperlink ref="C680" r:id="rId679" tooltip="Завантажити сертифікат" display="Завантажити сертифікат"/>
    <hyperlink ref="C681" r:id="rId680" tooltip="Завантажити сертифікат" display="Завантажити сертифікат"/>
    <hyperlink ref="C682" r:id="rId681" tooltip="Завантажити сертифікат" display="Завантажити сертифікат"/>
    <hyperlink ref="C683" r:id="rId682" tooltip="Завантажити сертифікат" display="Завантажити сертифікат"/>
    <hyperlink ref="C684" r:id="rId683" tooltip="Завантажити сертифікат" display="Завантажити сертифікат"/>
    <hyperlink ref="C685" r:id="rId684" tooltip="Завантажити сертифікат" display="Завантажити сертифікат"/>
    <hyperlink ref="C686" r:id="rId685" tooltip="Завантажити сертифікат" display="Завантажити сертифікат"/>
    <hyperlink ref="C687" r:id="rId686" tooltip="Завантажити сертифікат" display="Завантажити сертифікат"/>
    <hyperlink ref="C688" r:id="rId687" tooltip="Завантажити сертифікат" display="Завантажити сертифікат"/>
    <hyperlink ref="C689" r:id="rId688" tooltip="Завантажити сертифікат" display="Завантажити сертифікат"/>
    <hyperlink ref="C690" r:id="rId689" tooltip="Завантажити сертифікат" display="Завантажити сертифікат"/>
    <hyperlink ref="C691" r:id="rId690" tooltip="Завантажити сертифікат" display="Завантажити сертифікат"/>
    <hyperlink ref="C692" r:id="rId691" tooltip="Завантажити сертифікат" display="Завантажити сертифікат"/>
    <hyperlink ref="C693" r:id="rId692" tooltip="Завантажити сертифікат" display="Завантажити сертифікат"/>
    <hyperlink ref="C694" r:id="rId693" tooltip="Завантажити сертифікат" display="Завантажити сертифікат"/>
    <hyperlink ref="C695" r:id="rId694" tooltip="Завантажити сертифікат" display="Завантажити сертифікат"/>
    <hyperlink ref="C696" r:id="rId695" tooltip="Завантажити сертифікат" display="Завантажити сертифікат"/>
    <hyperlink ref="C697" r:id="rId696" tooltip="Завантажити сертифікат" display="Завантажити сертифікат"/>
    <hyperlink ref="C698" r:id="rId697" tooltip="Завантажити сертифікат" display="Завантажити сертифікат"/>
    <hyperlink ref="C699" r:id="rId698" tooltip="Завантажити сертифікат" display="Завантажити сертифікат"/>
    <hyperlink ref="C700" r:id="rId699" tooltip="Завантажити сертифікат" display="Завантажити сертифікат"/>
    <hyperlink ref="C701" r:id="rId700" tooltip="Завантажити сертифікат" display="Завантажити сертифікат"/>
    <hyperlink ref="C702" r:id="rId701" tooltip="Завантажити сертифікат" display="Завантажити сертифікат"/>
    <hyperlink ref="C703" r:id="rId702" tooltip="Завантажити сертифікат" display="Завантажити сертифікат"/>
    <hyperlink ref="C704" r:id="rId703" tooltip="Завантажити сертифікат" display="Завантажити сертифікат"/>
    <hyperlink ref="C705" r:id="rId704" tooltip="Завантажити сертифікат" display="Завантажити сертифікат"/>
    <hyperlink ref="C706" r:id="rId705" tooltip="Завантажити сертифікат" display="Завантажити сертифікат"/>
    <hyperlink ref="C707" r:id="rId706" tooltip="Завантажити сертифікат" display="Завантажити сертифікат"/>
    <hyperlink ref="C708" r:id="rId707" tooltip="Завантажити сертифікат" display="Завантажити сертифікат"/>
    <hyperlink ref="C709" r:id="rId708" tooltip="Завантажити сертифікат" display="Завантажити сертифікат"/>
    <hyperlink ref="C710" r:id="rId709" tooltip="Завантажити сертифікат" display="Завантажити сертифікат"/>
    <hyperlink ref="C711" r:id="rId710" tooltip="Завантажити сертифікат" display="Завантажити сертифікат"/>
    <hyperlink ref="C712" r:id="rId711" tooltip="Завантажити сертифікат" display="Завантажити сертифікат"/>
    <hyperlink ref="C713" r:id="rId712" tooltip="Завантажити сертифікат" display="Завантажити сертифікат"/>
    <hyperlink ref="C714" r:id="rId713" tooltip="Завантажити сертифікат" display="Завантажити сертифікат"/>
    <hyperlink ref="C715" r:id="rId714" tooltip="Завантажити сертифікат" display="Завантажити сертифікат"/>
    <hyperlink ref="C716" r:id="rId715" tooltip="Завантажити сертифікат" display="Завантажити сертифікат"/>
    <hyperlink ref="C717" r:id="rId716" tooltip="Завантажити сертифікат" display="Завантажити сертифікат"/>
    <hyperlink ref="C718" r:id="rId717" tooltip="Завантажити сертифікат" display="Завантажити сертифікат"/>
    <hyperlink ref="C719" r:id="rId718" tooltip="Завантажити сертифікат" display="Завантажити сертифікат"/>
    <hyperlink ref="C720" r:id="rId719" tooltip="Завантажити сертифікат"/>
    <hyperlink ref="C721" r:id="rId720" tooltip="Завантажити сертифікат"/>
    <hyperlink ref="C722" r:id="rId721" tooltip="Завантажити сертифікат"/>
    <hyperlink ref="C723" r:id="rId722" tooltip="Завантажити сертифікат"/>
    <hyperlink ref="C724" r:id="rId723" tooltip="Завантажити сертифікат"/>
    <hyperlink ref="C725" r:id="rId724" tooltip="Завантажити сертифікат"/>
    <hyperlink ref="C726" r:id="rId725" tooltip="Завантажити сертифікат"/>
    <hyperlink ref="C727" r:id="rId726" tooltip="Завантажити сертифікат"/>
    <hyperlink ref="C728" r:id="rId727" tooltip="Завантажити сертифікат"/>
    <hyperlink ref="C729" r:id="rId728" tooltip="Завантажити сертифікат"/>
    <hyperlink ref="C730" r:id="rId729" tooltip="Завантажити сертифікат"/>
  </hyperlinks>
  <pageMargins left="0.7" right="0.7" top="0.75" bottom="0.75" header="0.3" footer="0.3"/>
  <pageSetup orientation="portrait" r:id="rId7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2024-04-23T09:40:37Z</dcterms:created>
  <dcterms:modified xsi:type="dcterms:W3CDTF">2024-05-02T14:16:59Z</dcterms:modified>
  <cp:category/>
</cp:coreProperties>
</file>