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sNBU\012393\Desktop\Конкурс_Традиції добрих справ_2023\"/>
    </mc:Choice>
  </mc:AlternateContent>
  <bookViews>
    <workbookView xWindow="0" yWindow="0" windowWidth="23040" windowHeight="9192"/>
  </bookViews>
  <sheets>
    <sheet name="Worksheet" sheetId="1" r:id="rId1"/>
  </sheets>
  <calcPr calcId="162913"/>
</workbook>
</file>

<file path=xl/calcChain.xml><?xml version="1.0" encoding="utf-8"?>
<calcChain xmlns="http://schemas.openxmlformats.org/spreadsheetml/2006/main">
  <c r="C1513" i="1" l="1"/>
  <c r="C1512" i="1"/>
  <c r="C1511" i="1"/>
  <c r="C1510" i="1"/>
  <c r="C1509" i="1" l="1"/>
  <c r="C1508" i="1"/>
  <c r="C1507" i="1"/>
  <c r="C1506" i="1"/>
  <c r="C1505" i="1"/>
  <c r="C1504" i="1"/>
  <c r="C1503" i="1"/>
  <c r="C1502" i="1" l="1"/>
  <c r="C1501" i="1"/>
  <c r="C1500" i="1"/>
  <c r="C1499" i="1"/>
  <c r="C1498" i="1"/>
  <c r="C1497" i="1"/>
  <c r="C1496" i="1"/>
  <c r="C1495" i="1"/>
  <c r="C1494" i="1"/>
  <c r="C1493" i="1"/>
  <c r="C1492" i="1"/>
  <c r="C1491" i="1" l="1"/>
  <c r="C1490" i="1"/>
  <c r="C1489" i="1"/>
  <c r="C1488" i="1"/>
  <c r="C1487" i="1"/>
  <c r="C1486" i="1" l="1"/>
  <c r="C1485" i="1" l="1"/>
  <c r="C1484" i="1"/>
  <c r="C1483" i="1"/>
  <c r="C1482" i="1"/>
  <c r="C1481" i="1"/>
  <c r="C1480" i="1"/>
  <c r="C1479" i="1" l="1"/>
  <c r="C1478" i="1"/>
  <c r="C1477" i="1"/>
  <c r="C1476" i="1"/>
  <c r="C1475" i="1"/>
  <c r="C1474" i="1"/>
  <c r="C1473" i="1"/>
  <c r="C1472" i="1"/>
  <c r="C1471" i="1"/>
  <c r="C1470" i="1"/>
  <c r="C1469" i="1"/>
  <c r="C1468" i="1" l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<sst xmlns="http://schemas.openxmlformats.org/spreadsheetml/2006/main" count="1515" uniqueCount="1485">
  <si>
    <t>ПІБ</t>
  </si>
  <si>
    <t>Посилання на сертифікат</t>
  </si>
  <si>
    <t>Кашуба Вероніка</t>
  </si>
  <si>
    <t>Колпакова Яна</t>
  </si>
  <si>
    <t>Гунтік Олена</t>
  </si>
  <si>
    <t>Юрим Софія</t>
  </si>
  <si>
    <t>Кравчук Каріна</t>
  </si>
  <si>
    <t>Олішевко Олександра</t>
  </si>
  <si>
    <t>Баданюк Влада</t>
  </si>
  <si>
    <t>Муковоз Діна</t>
  </si>
  <si>
    <t xml:space="preserve"> Павленко Вадим</t>
  </si>
  <si>
    <t>Сінчук Яна</t>
  </si>
  <si>
    <t>Стьопін Анатолій</t>
  </si>
  <si>
    <t>Тиндюк Вероніка</t>
  </si>
  <si>
    <t xml:space="preserve">Ляшук Надія </t>
  </si>
  <si>
    <t>Шульгач Ліза</t>
  </si>
  <si>
    <t>Приходько Анастасія</t>
  </si>
  <si>
    <t xml:space="preserve">Кришкевич Дар'я </t>
  </si>
  <si>
    <t>Русаловський Іван</t>
  </si>
  <si>
    <t>Зіборова Мілана</t>
  </si>
  <si>
    <t>Негода Соломія</t>
  </si>
  <si>
    <t>Баулін Павло</t>
  </si>
  <si>
    <t>Зарванський В'ячеслав</t>
  </si>
  <si>
    <t>Янушевич Олександр</t>
  </si>
  <si>
    <t>Морфід Олександр</t>
  </si>
  <si>
    <t>Онищук Діана</t>
  </si>
  <si>
    <t>Коляда Денис</t>
  </si>
  <si>
    <t>Сташків Максим</t>
  </si>
  <si>
    <t xml:space="preserve">Семенов Євгеній </t>
  </si>
  <si>
    <t xml:space="preserve">Барюк Валерія </t>
  </si>
  <si>
    <t xml:space="preserve">Кірієнко Ксенія Сергіївна </t>
  </si>
  <si>
    <t>Семенова Лариса Вікторівна</t>
  </si>
  <si>
    <t>Андрусейко Дмитро</t>
  </si>
  <si>
    <t xml:space="preserve">Кобра Максим </t>
  </si>
  <si>
    <t>Братців Ілона</t>
  </si>
  <si>
    <t>Петришин Христина</t>
  </si>
  <si>
    <t xml:space="preserve">Стрельченко Карина </t>
  </si>
  <si>
    <t>Піскун Каріна</t>
  </si>
  <si>
    <t>Гнатенко Ангеліна</t>
  </si>
  <si>
    <t xml:space="preserve">Кашина Валерія </t>
  </si>
  <si>
    <t xml:space="preserve">Донцова Ярослава </t>
  </si>
  <si>
    <t>Гончаренка Софія</t>
  </si>
  <si>
    <t xml:space="preserve">Ус Єгор </t>
  </si>
  <si>
    <t xml:space="preserve">Ящевський Влад </t>
  </si>
  <si>
    <t xml:space="preserve">Болотова Ілона Олександрівна </t>
  </si>
  <si>
    <t>Ткаченко Юля</t>
  </si>
  <si>
    <t>Тимофієва Анна</t>
  </si>
  <si>
    <t>Хомич Богдан</t>
  </si>
  <si>
    <t>Коток Тетяна</t>
  </si>
  <si>
    <t xml:space="preserve">Пожога Варвара </t>
  </si>
  <si>
    <t xml:space="preserve">Безпалько Максим </t>
  </si>
  <si>
    <t xml:space="preserve">Група "Калинка" </t>
  </si>
  <si>
    <t xml:space="preserve">Садляк Світлана Русланівна </t>
  </si>
  <si>
    <t>Гриценко Максим</t>
  </si>
  <si>
    <t>Животова Мія</t>
  </si>
  <si>
    <t>Вдовиченко Аріна</t>
  </si>
  <si>
    <t>Гоцеленко Вероніка</t>
  </si>
  <si>
    <t xml:space="preserve">Сукало Назар </t>
  </si>
  <si>
    <t>Чахлова Олександра</t>
  </si>
  <si>
    <t>Сапальов Юрій</t>
  </si>
  <si>
    <t>Шевченко Глеб</t>
  </si>
  <si>
    <t>Дзензель Ярослав</t>
  </si>
  <si>
    <t>Карелін Кіріл</t>
  </si>
  <si>
    <t>Зеленько Михайло</t>
  </si>
  <si>
    <t xml:space="preserve">Блощинська Діана </t>
  </si>
  <si>
    <t xml:space="preserve">Кир'яченко Єва </t>
  </si>
  <si>
    <t xml:space="preserve">Гуць Марина </t>
  </si>
  <si>
    <t xml:space="preserve">Помазан Дар'я </t>
  </si>
  <si>
    <t xml:space="preserve">Рилова Марина </t>
  </si>
  <si>
    <t>Шепеленко Кира</t>
  </si>
  <si>
    <t>Риженко Ольга</t>
  </si>
  <si>
    <t xml:space="preserve">Чебанова Аліса </t>
  </si>
  <si>
    <t>Земляна Таїсія</t>
  </si>
  <si>
    <t>Шумейко Богдана</t>
  </si>
  <si>
    <t>Шпак Катерина</t>
  </si>
  <si>
    <t xml:space="preserve">Поліщук Єлісєй </t>
  </si>
  <si>
    <t xml:space="preserve">Гриненко Ілля </t>
  </si>
  <si>
    <t>Круду Злата</t>
  </si>
  <si>
    <t xml:space="preserve">Пономаренко Вероніка </t>
  </si>
  <si>
    <t xml:space="preserve">Дяченко Аделіна </t>
  </si>
  <si>
    <t xml:space="preserve"> Омесь Артем</t>
  </si>
  <si>
    <t xml:space="preserve">Манько Владислав </t>
  </si>
  <si>
    <t xml:space="preserve">Омесь Соломія </t>
  </si>
  <si>
    <t xml:space="preserve">Герман Емілія  </t>
  </si>
  <si>
    <t xml:space="preserve">Рикова Аліна                                                                                                                                                          </t>
  </si>
  <si>
    <t xml:space="preserve">Ковтун Діана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</si>
  <si>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Литвиненко Єгор  </t>
  </si>
  <si>
    <t xml:space="preserve">Коломієць Соломія
</t>
  </si>
  <si>
    <t>Вовк Євген</t>
  </si>
  <si>
    <t>Васильєва Владислава</t>
  </si>
  <si>
    <t xml:space="preserve">Сергіна Марія   </t>
  </si>
  <si>
    <t>Флора Єгор Павлович</t>
  </si>
  <si>
    <t>Владимиров Матвій Дмитрович</t>
  </si>
  <si>
    <t xml:space="preserve"> Рошка Аліса Сергіївна</t>
  </si>
  <si>
    <t xml:space="preserve"> Хачина Марія   Романівна</t>
  </si>
  <si>
    <t>Моцар Дарина</t>
  </si>
  <si>
    <t>Селезько Софія-</t>
  </si>
  <si>
    <t>Шашкова Анна</t>
  </si>
  <si>
    <t>Кузьменко Руслана</t>
  </si>
  <si>
    <t>Грона Марія</t>
  </si>
  <si>
    <t>Онищенко Денис</t>
  </si>
  <si>
    <t>Гурова Поліна</t>
  </si>
  <si>
    <t>Бовт Андрій</t>
  </si>
  <si>
    <t>Міхальова Марія</t>
  </si>
  <si>
    <t>Дутко Інеса</t>
  </si>
  <si>
    <t>Волюнтковська Соломія</t>
  </si>
  <si>
    <t xml:space="preserve"> Раїник Олег</t>
  </si>
  <si>
    <t>Гончарова Дарина</t>
  </si>
  <si>
    <t>Даценко Сергій</t>
  </si>
  <si>
    <t xml:space="preserve">Капля Єлизавета </t>
  </si>
  <si>
    <t>Сизоненко Єлизавета</t>
  </si>
  <si>
    <t>Попільовський Микола</t>
  </si>
  <si>
    <t xml:space="preserve">Рогоза Кароліна </t>
  </si>
  <si>
    <t xml:space="preserve">Ткаченко Крістіна </t>
  </si>
  <si>
    <t xml:space="preserve">Пасько Святослав </t>
  </si>
  <si>
    <t xml:space="preserve">Білецький Дмитро </t>
  </si>
  <si>
    <t xml:space="preserve">Краєвська Єва  </t>
  </si>
  <si>
    <t xml:space="preserve">Монова Поліна </t>
  </si>
  <si>
    <t>Скокова Анастасія</t>
  </si>
  <si>
    <t xml:space="preserve">Денисенко Назар </t>
  </si>
  <si>
    <t>Шулятьєва Софія</t>
  </si>
  <si>
    <t>Петраш Вероніка</t>
  </si>
  <si>
    <t xml:space="preserve">Фесенко Таїсія </t>
  </si>
  <si>
    <t xml:space="preserve">Дьомкін Єгор </t>
  </si>
  <si>
    <t xml:space="preserve">Замоздря Мілана </t>
  </si>
  <si>
    <t>Калина Поліна</t>
  </si>
  <si>
    <t xml:space="preserve">Бартун Дар'я </t>
  </si>
  <si>
    <t xml:space="preserve">Ярослав Дузь </t>
  </si>
  <si>
    <t>Кравченко Катерина</t>
  </si>
  <si>
    <t xml:space="preserve">Бут Марія </t>
  </si>
  <si>
    <t>Яколенко Артем</t>
  </si>
  <si>
    <t>Бибик Максим</t>
  </si>
  <si>
    <t xml:space="preserve">Боброва Валерія </t>
  </si>
  <si>
    <t xml:space="preserve">Смородська Аліса </t>
  </si>
  <si>
    <t>Яворська Кіра</t>
  </si>
  <si>
    <t>Гербіченко Олексій</t>
  </si>
  <si>
    <t>Чорна Юлія</t>
  </si>
  <si>
    <t xml:space="preserve">Пашкевич Анастасія </t>
  </si>
  <si>
    <t xml:space="preserve">Гришкевич Дана </t>
  </si>
  <si>
    <t>Чечко Ангеліна</t>
  </si>
  <si>
    <t>Заянчуковська Дарина</t>
  </si>
  <si>
    <t>Мороз Кіріл</t>
  </si>
  <si>
    <t>Лисенко Анастасія</t>
  </si>
  <si>
    <t>Гербіченко Олександр</t>
  </si>
  <si>
    <t xml:space="preserve"> Гонтарук Артем</t>
  </si>
  <si>
    <t>Бунчак Кіра</t>
  </si>
  <si>
    <t>Атаджанова Аліна</t>
  </si>
  <si>
    <t>Влачига Артем</t>
  </si>
  <si>
    <t>Мимко Ульяна</t>
  </si>
  <si>
    <t>Колесник Софія</t>
  </si>
  <si>
    <t>Ступак Єлизавета</t>
  </si>
  <si>
    <t>Котлярова Анна</t>
  </si>
  <si>
    <t>Мізерний Іван</t>
  </si>
  <si>
    <t>Лістунова Анастасія</t>
  </si>
  <si>
    <t xml:space="preserve">Макарова Єлизавета </t>
  </si>
  <si>
    <t>Бєлєнцова Поліна</t>
  </si>
  <si>
    <t>Лук'янова Ірина</t>
  </si>
  <si>
    <t>Поліщук Лариса Петрівна</t>
  </si>
  <si>
    <t xml:space="preserve">Андрікевич Артур </t>
  </si>
  <si>
    <t>Козленко Дар’я</t>
  </si>
  <si>
    <t>Нестерук Богдан</t>
  </si>
  <si>
    <t>Кравчук Марина</t>
  </si>
  <si>
    <t>Коломієць Вікторія</t>
  </si>
  <si>
    <t>Загребельний Станіслав</t>
  </si>
  <si>
    <t>Ярмусь Данило</t>
  </si>
  <si>
    <t>Гончаров Артем</t>
  </si>
  <si>
    <t>Климчук Миихайло</t>
  </si>
  <si>
    <t>Коцар Артем</t>
  </si>
  <si>
    <t>Новик Дмитро</t>
  </si>
  <si>
    <t>Фесенко Олександра</t>
  </si>
  <si>
    <t>Ковальчук Назар</t>
  </si>
  <si>
    <t>Горбань Олексій</t>
  </si>
  <si>
    <t>Маказан Максим</t>
  </si>
  <si>
    <t>Шуміліна Вероніка</t>
  </si>
  <si>
    <t xml:space="preserve"> Калашнікова Даріна</t>
  </si>
  <si>
    <t>Костенко Данііл</t>
  </si>
  <si>
    <t>Вдовиченко Злата</t>
  </si>
  <si>
    <t>Бондаренко Вікторія</t>
  </si>
  <si>
    <t>Войтенко Соломія</t>
  </si>
  <si>
    <t xml:space="preserve">Григор'єв Максим </t>
  </si>
  <si>
    <t xml:space="preserve">Гадомський Давид </t>
  </si>
  <si>
    <t>Зубрій Діана</t>
  </si>
  <si>
    <t xml:space="preserve">Єлісєєва Катерина </t>
  </si>
  <si>
    <t>Піддубна Кіра</t>
  </si>
  <si>
    <t xml:space="preserve"> Кучер Олена</t>
  </si>
  <si>
    <t>Корнійчук Єва</t>
  </si>
  <si>
    <t>Корнійчук Владислав</t>
  </si>
  <si>
    <t>Зубрій Олексій</t>
  </si>
  <si>
    <t>Хавелова Таісія</t>
  </si>
  <si>
    <t>Черняєв Матвій</t>
  </si>
  <si>
    <t>Прядко Діана</t>
  </si>
  <si>
    <t>Вікторов Кіріл</t>
  </si>
  <si>
    <t>Молошний Артем</t>
  </si>
  <si>
    <t>Макаренко Єва</t>
  </si>
  <si>
    <t>Кондратюк Уляна</t>
  </si>
  <si>
    <t>Рибін Валентин</t>
  </si>
  <si>
    <t>Касімова Діана</t>
  </si>
  <si>
    <t>Шлапак Оксана</t>
  </si>
  <si>
    <t xml:space="preserve">Грекова Уляна </t>
  </si>
  <si>
    <t>Концеус Тимур</t>
  </si>
  <si>
    <t>Ненько Ілля</t>
  </si>
  <si>
    <t xml:space="preserve">Коломоєць Вадим </t>
  </si>
  <si>
    <t xml:space="preserve">Прядко Роман </t>
  </si>
  <si>
    <t>Онищук Каміла</t>
  </si>
  <si>
    <t>Сапрунов Марк</t>
  </si>
  <si>
    <t xml:space="preserve">Руда Анна </t>
  </si>
  <si>
    <t>Сумська спеціальна початкова школа №31</t>
  </si>
  <si>
    <t>Марко Марія</t>
  </si>
  <si>
    <t>Рій Анастасія</t>
  </si>
  <si>
    <t>Дудич Вероніка</t>
  </si>
  <si>
    <t>Пісоцька Вікторія</t>
  </si>
  <si>
    <t>Салієнко Єва</t>
  </si>
  <si>
    <t>Тараповська Софія</t>
  </si>
  <si>
    <t>Цивунов Тимофій</t>
  </si>
  <si>
    <t>Білошапка Олександр</t>
  </si>
  <si>
    <t>Магда Кіра</t>
  </si>
  <si>
    <t>Дулич Тимур</t>
  </si>
  <si>
    <t>Буханець Тимур</t>
  </si>
  <si>
    <t>Зубань Марія</t>
  </si>
  <si>
    <t>Бура Соломія</t>
  </si>
  <si>
    <t>Шевців Соломія</t>
  </si>
  <si>
    <t>Мацигін Вікторія</t>
  </si>
  <si>
    <t xml:space="preserve">Вієр Тимур </t>
  </si>
  <si>
    <t>Хоптар Максим</t>
  </si>
  <si>
    <t>Грабовський Златрслава</t>
  </si>
  <si>
    <t>Батовська Ксенія</t>
  </si>
  <si>
    <t>Волошко Марк</t>
  </si>
  <si>
    <t>Чмора Аліса</t>
  </si>
  <si>
    <t>Ющенко Варвара</t>
  </si>
  <si>
    <t>Нащока Софія</t>
  </si>
  <si>
    <t xml:space="preserve">Білошапка Анастасія </t>
  </si>
  <si>
    <t>Сущенко Ангеліна</t>
  </si>
  <si>
    <t>Поручник Ростислав</t>
  </si>
  <si>
    <t>Головенко Софія</t>
  </si>
  <si>
    <t xml:space="preserve">Крутько Максим </t>
  </si>
  <si>
    <t>Рихальська Маргарита</t>
  </si>
  <si>
    <t>Солдатов Олександр</t>
  </si>
  <si>
    <t>Прут Олександра</t>
  </si>
  <si>
    <t xml:space="preserve">Закшевська Єлизавета </t>
  </si>
  <si>
    <t xml:space="preserve">Борей Олексій </t>
  </si>
  <si>
    <t>Албул Денис</t>
  </si>
  <si>
    <t>Гідзюк Данііл</t>
  </si>
  <si>
    <t>Маврич Валерія</t>
  </si>
  <si>
    <t>Круковська Анна</t>
  </si>
  <si>
    <t>Воляник Зоряна</t>
  </si>
  <si>
    <t>Бєлих Ярослав</t>
  </si>
  <si>
    <t>Валова Олена</t>
  </si>
  <si>
    <t>Кульшенко Дар'я</t>
  </si>
  <si>
    <t xml:space="preserve">Радомська Анастасія </t>
  </si>
  <si>
    <t>Акбаров Расул</t>
  </si>
  <si>
    <t>Луцишина Марія</t>
  </si>
  <si>
    <t>Пономаренко Єгор</t>
  </si>
  <si>
    <t>Малиш Мірра</t>
  </si>
  <si>
    <t>Причина Богдан</t>
  </si>
  <si>
    <t xml:space="preserve">Мужиков Костянтин </t>
  </si>
  <si>
    <t>Романенко Анастасія Вікторівна</t>
  </si>
  <si>
    <t>Рикало Олег Сергійович</t>
  </si>
  <si>
    <t xml:space="preserve">Черемашенцев Артем Олександрович  </t>
  </si>
  <si>
    <t xml:space="preserve">Шадько Максим Іванови  </t>
  </si>
  <si>
    <t xml:space="preserve">Дерев'янко Михайло Олександрович </t>
  </si>
  <si>
    <t xml:space="preserve">Дворник Анна Олександрівна </t>
  </si>
  <si>
    <t xml:space="preserve">Твердохліб Дар'я Вікторівна </t>
  </si>
  <si>
    <t>Шуть Анна</t>
  </si>
  <si>
    <t>Тішевський Костянти</t>
  </si>
  <si>
    <t>Лобачевська Злата</t>
  </si>
  <si>
    <t>Дуран Анастасія</t>
  </si>
  <si>
    <t>Левченко Вікторія</t>
  </si>
  <si>
    <t>Курбатова Вероніка</t>
  </si>
  <si>
    <t>Літвінова Дар'я</t>
  </si>
  <si>
    <t xml:space="preserve">Пашенько Єлизавета </t>
  </si>
  <si>
    <t>Боберська Соломія</t>
  </si>
  <si>
    <t>Калашнік Олександр</t>
  </si>
  <si>
    <t>Онищук Валерія</t>
  </si>
  <si>
    <t xml:space="preserve">Шидловська Оксана </t>
  </si>
  <si>
    <t>Крищук Анна</t>
  </si>
  <si>
    <t>Романчук Софія</t>
  </si>
  <si>
    <t>Дейнер Вікторія</t>
  </si>
  <si>
    <t>Кудінова Анастасія</t>
  </si>
  <si>
    <t>Дюкова Дар’я</t>
  </si>
  <si>
    <t>Кобець Софія</t>
  </si>
  <si>
    <t>Колесніков Георгій</t>
  </si>
  <si>
    <t xml:space="preserve"> Коленко Едуард </t>
  </si>
  <si>
    <t>Чугай Михайло</t>
  </si>
  <si>
    <t>Чабак Соломія</t>
  </si>
  <si>
    <t>Гонтар Наталія</t>
  </si>
  <si>
    <t>Палагнюк Анна</t>
  </si>
  <si>
    <t>Чиборак Анна</t>
  </si>
  <si>
    <t xml:space="preserve">Євтушенко Аліса </t>
  </si>
  <si>
    <t>Басіста Анастасія</t>
  </si>
  <si>
    <t>Яковлева Анна</t>
  </si>
  <si>
    <t>Фурт Іван</t>
  </si>
  <si>
    <t xml:space="preserve">Шпак Марина </t>
  </si>
  <si>
    <t>П'ятківська Люба</t>
  </si>
  <si>
    <t xml:space="preserve">Кравцов Максим </t>
  </si>
  <si>
    <t xml:space="preserve">Куруц Діана </t>
  </si>
  <si>
    <t>Гайдар Сергій</t>
  </si>
  <si>
    <t>Лісяна Анастасія</t>
  </si>
  <si>
    <t xml:space="preserve">Шпильова Ельвіра </t>
  </si>
  <si>
    <t>Кравченко Ростислав</t>
  </si>
  <si>
    <t>Полторацький Марк</t>
  </si>
  <si>
    <t xml:space="preserve">Лашко Святослава </t>
  </si>
  <si>
    <t>Кіяшко Вікторія</t>
  </si>
  <si>
    <t xml:space="preserve">Романюха Єлизавета </t>
  </si>
  <si>
    <t xml:space="preserve">Мица Оксана </t>
  </si>
  <si>
    <t>Черікова Оксана Михайлівна</t>
  </si>
  <si>
    <t>Віндюк Людмила Юріївна</t>
  </si>
  <si>
    <t>Васецька Валерія Михайлівна</t>
  </si>
  <si>
    <t xml:space="preserve">Савченко Марк </t>
  </si>
  <si>
    <t xml:space="preserve">Рудковський Тимур </t>
  </si>
  <si>
    <t>Рекуненко Тимофій</t>
  </si>
  <si>
    <t>Соколов Данііл</t>
  </si>
  <si>
    <t>Слюсаренко Владислав</t>
  </si>
  <si>
    <t xml:space="preserve">Леонович Уляна </t>
  </si>
  <si>
    <t xml:space="preserve"> Кушнір Маріанна</t>
  </si>
  <si>
    <t xml:space="preserve">Бойко Соломія </t>
  </si>
  <si>
    <t>Дебенко Анна</t>
  </si>
  <si>
    <t>Атаманчук Адріана</t>
  </si>
  <si>
    <t xml:space="preserve"> Ястребова Єлизавета </t>
  </si>
  <si>
    <t>Зайцева Марія</t>
  </si>
  <si>
    <t xml:space="preserve">МАМЧИЧ Артем Анатолійович </t>
  </si>
  <si>
    <t>ГОРОДНА Аріна Олександрівна</t>
  </si>
  <si>
    <t xml:space="preserve">САМУЛІК Мар'яна Олегівна </t>
  </si>
  <si>
    <t>Куруц Дмитро</t>
  </si>
  <si>
    <t>Юраш Ольга</t>
  </si>
  <si>
    <t>Ребрик Вікторія</t>
  </si>
  <si>
    <t xml:space="preserve">Гоголєв Марк </t>
  </si>
  <si>
    <t>Хижук Андрій</t>
  </si>
  <si>
    <t>Грималюк Степан</t>
  </si>
  <si>
    <t>Бондарєв Олексій</t>
  </si>
  <si>
    <t>Чернишов Іван</t>
  </si>
  <si>
    <t>Нечитайло Максим</t>
  </si>
  <si>
    <t>Солодкий Денис</t>
  </si>
  <si>
    <t xml:space="preserve">Гончаренко Вікторія Олександрівна </t>
  </si>
  <si>
    <t xml:space="preserve">Пуюл Анастасія </t>
  </si>
  <si>
    <t>Мельник Злата</t>
  </si>
  <si>
    <t xml:space="preserve">Бірюков Даніїл </t>
  </si>
  <si>
    <t xml:space="preserve">Баканов Ерік </t>
  </si>
  <si>
    <t>Овчаренко Лукія</t>
  </si>
  <si>
    <t xml:space="preserve">Курьянова Альона </t>
  </si>
  <si>
    <t>КОВАЛЬЧУК Домініка Романівна</t>
  </si>
  <si>
    <t xml:space="preserve"> Поцко Анастасія</t>
  </si>
  <si>
    <t xml:space="preserve">Фірчук Ольга </t>
  </si>
  <si>
    <t xml:space="preserve">Білко Данило </t>
  </si>
  <si>
    <t xml:space="preserve">Козакевич Ірина </t>
  </si>
  <si>
    <t>Монжар Данііл</t>
  </si>
  <si>
    <t>Бахвалова Анна</t>
  </si>
  <si>
    <t>Бобрик Марія</t>
  </si>
  <si>
    <t>Бурова Ярослава</t>
  </si>
  <si>
    <t>Балабай Діана</t>
  </si>
  <si>
    <t>Цибульський Роман</t>
  </si>
  <si>
    <t>Гриновецька Марта</t>
  </si>
  <si>
    <t>Грох Артем</t>
  </si>
  <si>
    <t>Поветкина Ольга</t>
  </si>
  <si>
    <t xml:space="preserve">Тимоновський Гордій </t>
  </si>
  <si>
    <t>Ковальова Софія</t>
  </si>
  <si>
    <t>Кущенко Анастасія</t>
  </si>
  <si>
    <t>Загребельний Максим</t>
  </si>
  <si>
    <t>Кравченко Марія</t>
  </si>
  <si>
    <t>Лук'яненко Максим</t>
  </si>
  <si>
    <t>Мельников Нікіта</t>
  </si>
  <si>
    <t>Зубенко Тимур</t>
  </si>
  <si>
    <t>Чумачок Поліна</t>
  </si>
  <si>
    <t>Білоус Валерія</t>
  </si>
  <si>
    <t>Пікало Софія</t>
  </si>
  <si>
    <t>Тесленко Уляна</t>
  </si>
  <si>
    <t xml:space="preserve">Горбань Вероніка </t>
  </si>
  <si>
    <t>Козлова Еліна</t>
  </si>
  <si>
    <t xml:space="preserve">  Дацуник Анастасія</t>
  </si>
  <si>
    <t xml:space="preserve">  Шевчук Уляна</t>
  </si>
  <si>
    <t>Хоменко Ярослав</t>
  </si>
  <si>
    <t xml:space="preserve">Лунгол Анна </t>
  </si>
  <si>
    <t>Гребенюк Богдан</t>
  </si>
  <si>
    <t>Гаврильчук Тарас</t>
  </si>
  <si>
    <t>Макуховський Назар</t>
  </si>
  <si>
    <t>Козєєв Назар</t>
  </si>
  <si>
    <t>Колодій Вікторія</t>
  </si>
  <si>
    <t>Щурко Назар</t>
  </si>
  <si>
    <t>Жайворон Владислав</t>
  </si>
  <si>
    <t xml:space="preserve">Винник Олександра </t>
  </si>
  <si>
    <t>Фостій Ніка</t>
  </si>
  <si>
    <t>Лініченко Аніта</t>
  </si>
  <si>
    <t xml:space="preserve">Овчаренко Матвій </t>
  </si>
  <si>
    <t xml:space="preserve"> Старченко  Микита</t>
  </si>
  <si>
    <t>Кулик Софія Сергіївна</t>
  </si>
  <si>
    <t>Івахненко Соф'я</t>
  </si>
  <si>
    <t xml:space="preserve">Кріпак Надія </t>
  </si>
  <si>
    <t xml:space="preserve">Щурко Максим </t>
  </si>
  <si>
    <t xml:space="preserve">Башук Артем </t>
  </si>
  <si>
    <t xml:space="preserve">Ковальчук Катерина </t>
  </si>
  <si>
    <t>Ісаченко Настя</t>
  </si>
  <si>
    <t xml:space="preserve">Павленко Микита </t>
  </si>
  <si>
    <t>Карий Олександр</t>
  </si>
  <si>
    <t>Пасхал Олександра</t>
  </si>
  <si>
    <t>Чайка Софія</t>
  </si>
  <si>
    <t>Брацька Катерина</t>
  </si>
  <si>
    <t>Ребекевша Яна</t>
  </si>
  <si>
    <t>Савченко Карина</t>
  </si>
  <si>
    <t>Полегенько Нікіта</t>
  </si>
  <si>
    <t>Козьміних Аня</t>
  </si>
  <si>
    <t>Брилка Емілія</t>
  </si>
  <si>
    <t>Тронза Кіра</t>
  </si>
  <si>
    <t>Куриленко Ігор</t>
  </si>
  <si>
    <t>Щетінін Велімір</t>
  </si>
  <si>
    <t>Стрижак Віталій</t>
  </si>
  <si>
    <t>Пасхал Анастасія</t>
  </si>
  <si>
    <t xml:space="preserve">Бухкало Максим </t>
  </si>
  <si>
    <t>Леонідова Сабріна</t>
  </si>
  <si>
    <t xml:space="preserve"> Кисса Ілля </t>
  </si>
  <si>
    <t xml:space="preserve">Бабкіна Анастасія </t>
  </si>
  <si>
    <t xml:space="preserve"> Чеглаков Володимир</t>
  </si>
  <si>
    <t xml:space="preserve"> Хандомирян Давід</t>
  </si>
  <si>
    <t xml:space="preserve">Зозюк Діана </t>
  </si>
  <si>
    <t xml:space="preserve">Куц Денис </t>
  </si>
  <si>
    <t>Булдаков Давид</t>
  </si>
  <si>
    <t>Єрмоленко Дар'я</t>
  </si>
  <si>
    <t>Бойченко Костянтин</t>
  </si>
  <si>
    <t>Бойченко Богдан</t>
  </si>
  <si>
    <t xml:space="preserve"> Гуревич Софія</t>
  </si>
  <si>
    <t>Гавадзин Єлизавета</t>
  </si>
  <si>
    <t xml:space="preserve">Романюк Христина </t>
  </si>
  <si>
    <t>Лисенко Марія</t>
  </si>
  <si>
    <t xml:space="preserve">Чеглакова Софія </t>
  </si>
  <si>
    <t xml:space="preserve"> Ахмилов Давид</t>
  </si>
  <si>
    <t>Боровський Михайло</t>
  </si>
  <si>
    <t>Линчак Оля</t>
  </si>
  <si>
    <t>Недосвітна Мілана</t>
  </si>
  <si>
    <t>Олександрович Валерія</t>
  </si>
  <si>
    <t>Шевель Милослава,</t>
  </si>
  <si>
    <t>Лаврінець Артем</t>
  </si>
  <si>
    <t>Черня Анастасія</t>
  </si>
  <si>
    <t>Олександрович Каріна</t>
  </si>
  <si>
    <t>Пасєка Емілія</t>
  </si>
  <si>
    <t>Дуда Уляна</t>
  </si>
  <si>
    <t>Ткачук Алла</t>
  </si>
  <si>
    <t>Савко Анастасія</t>
  </si>
  <si>
    <t>Гава Лілія</t>
  </si>
  <si>
    <t xml:space="preserve"> Прусенок Дарья </t>
  </si>
  <si>
    <t>Дунайська Дар'я</t>
  </si>
  <si>
    <t>Матвійчук Анастасія</t>
  </si>
  <si>
    <t>Хропата Валерія</t>
  </si>
  <si>
    <t xml:space="preserve">Білоус Вікторія </t>
  </si>
  <si>
    <t xml:space="preserve">Рибченко Мілана </t>
  </si>
  <si>
    <t>Сахно Мілана</t>
  </si>
  <si>
    <t xml:space="preserve">Демиденко Елеонора </t>
  </si>
  <si>
    <t>Назаренко Соф'я</t>
  </si>
  <si>
    <t xml:space="preserve"> Мотика Анжеліка</t>
  </si>
  <si>
    <t>Старостенко Карина</t>
  </si>
  <si>
    <t>Притуляк Максим</t>
  </si>
  <si>
    <t>Сідлецький Вадим</t>
  </si>
  <si>
    <t>Лисюк Сергій</t>
  </si>
  <si>
    <t>Натальчук Данило</t>
  </si>
  <si>
    <t xml:space="preserve">Борошок Анна </t>
  </si>
  <si>
    <t>Чеповецька  Аміна</t>
  </si>
  <si>
    <t xml:space="preserve">Рудик Владислав </t>
  </si>
  <si>
    <t xml:space="preserve">Кириченко Даніїл </t>
  </si>
  <si>
    <t>Семка Каміла</t>
  </si>
  <si>
    <t>Закружецька Інна</t>
  </si>
  <si>
    <t xml:space="preserve"> Шипілов Денис Юрійович</t>
  </si>
  <si>
    <t xml:space="preserve">Шипілова Кристина Віталіївна </t>
  </si>
  <si>
    <t>Чупира Давид</t>
  </si>
  <si>
    <t>Шипілов Макар</t>
  </si>
  <si>
    <t xml:space="preserve">Балабай Діана </t>
  </si>
  <si>
    <t xml:space="preserve">Дубина Алія </t>
  </si>
  <si>
    <t>Кислична Софія</t>
  </si>
  <si>
    <t>Чабану Уляна</t>
  </si>
  <si>
    <t>Цитрін Домініка</t>
  </si>
  <si>
    <t>Сімченко Аліса</t>
  </si>
  <si>
    <t>Махлайчук Тимур</t>
  </si>
  <si>
    <t xml:space="preserve">Лошак Маргарита
</t>
  </si>
  <si>
    <t xml:space="preserve">Пікало Софія </t>
  </si>
  <si>
    <t>Ільченко Михайло</t>
  </si>
  <si>
    <t>Павлов Максим</t>
  </si>
  <si>
    <t xml:space="preserve">Гудименко Діана </t>
  </si>
  <si>
    <t xml:space="preserve"> Гапяк Мілена </t>
  </si>
  <si>
    <t xml:space="preserve">Сидорчук Марія </t>
  </si>
  <si>
    <t>Богодушко Ілля</t>
  </si>
  <si>
    <t>Степанова Софія</t>
  </si>
  <si>
    <t>Колектив "Бавовнята"</t>
  </si>
  <si>
    <t>Владислава Годун</t>
  </si>
  <si>
    <t>Деркунський Олег</t>
  </si>
  <si>
    <t>Мозола Світлана</t>
  </si>
  <si>
    <t>Шевченко Микола</t>
  </si>
  <si>
    <t xml:space="preserve">Михайлюк Джульєта </t>
  </si>
  <si>
    <t>Курус Олескандр</t>
  </si>
  <si>
    <t>Єлизавета Гайдук</t>
  </si>
  <si>
    <t>Скуба Софія</t>
  </si>
  <si>
    <t>Сировець Валерія</t>
  </si>
  <si>
    <t xml:space="preserve">Лук'яненко Максім </t>
  </si>
  <si>
    <t>Ольшанський Іван</t>
  </si>
  <si>
    <t xml:space="preserve">Українець Євгеній </t>
  </si>
  <si>
    <t>Білоконь Кира</t>
  </si>
  <si>
    <t>Білоконь Кира, Ткаченко Дар'я</t>
  </si>
  <si>
    <t xml:space="preserve">Анастасія Підкалюк </t>
  </si>
  <si>
    <t>Оберемок Станіслав</t>
  </si>
  <si>
    <t>Дзюба Степан</t>
  </si>
  <si>
    <t>Панасюк Віталіна</t>
  </si>
  <si>
    <t>Грицюк Наталія</t>
  </si>
  <si>
    <t>Тимощук Владислав</t>
  </si>
  <si>
    <t xml:space="preserve">Лагода Назар </t>
  </si>
  <si>
    <t>Чернат Ярослав</t>
  </si>
  <si>
    <t>Данилевич Руслан</t>
  </si>
  <si>
    <t>Хуторянський Ярослав</t>
  </si>
  <si>
    <t xml:space="preserve">Слопіцький Назар </t>
  </si>
  <si>
    <t>Софія Шляхта</t>
  </si>
  <si>
    <t>Софія Лугова</t>
  </si>
  <si>
    <t>Ярослав Яременко</t>
  </si>
  <si>
    <t>Арсеній Горбань</t>
  </si>
  <si>
    <t>Гаркуша Софія</t>
  </si>
  <si>
    <t>Афанасьєв Максим</t>
  </si>
  <si>
    <t>Чупіна Єлизавета</t>
  </si>
  <si>
    <t>Слупов Андрій</t>
  </si>
  <si>
    <t xml:space="preserve">Сидоренко Аліна </t>
  </si>
  <si>
    <t>Яркова Вероніка</t>
  </si>
  <si>
    <t>Чаплига Єва</t>
  </si>
  <si>
    <t xml:space="preserve">Магеря Тетяна Михайлівна </t>
  </si>
  <si>
    <t>Іванчук Роман</t>
  </si>
  <si>
    <t>Касько Христина</t>
  </si>
  <si>
    <t>Шишка Єва</t>
  </si>
  <si>
    <t>Покальчук Аліна</t>
  </si>
  <si>
    <t>Пилипенку Лілія і команда "Довкілля"</t>
  </si>
  <si>
    <t>Дудка Олександра</t>
  </si>
  <si>
    <t xml:space="preserve">Чаплига Ярослава </t>
  </si>
  <si>
    <t>Терещенко Олексій</t>
  </si>
  <si>
    <t>Усач Демид</t>
  </si>
  <si>
    <t>Комісар Дар'я</t>
  </si>
  <si>
    <t>Дрегало Злата</t>
  </si>
  <si>
    <t>Тітов Лев</t>
  </si>
  <si>
    <t>Козубенко Анна</t>
  </si>
  <si>
    <t>Дошкільний підрозділ Запорізької гімназії №65</t>
  </si>
  <si>
    <t>Наумвич Олександр</t>
  </si>
  <si>
    <t>Кулєш Анна</t>
  </si>
  <si>
    <t>Ткаченко Аліса</t>
  </si>
  <si>
    <t>Мороз Зоя</t>
  </si>
  <si>
    <t>Тищенко Максим</t>
  </si>
  <si>
    <t>Зеленський Олексій</t>
  </si>
  <si>
    <t>Сигида Єгор</t>
  </si>
  <si>
    <t>Варченко Марія</t>
  </si>
  <si>
    <t>Чернишов Назар</t>
  </si>
  <si>
    <t>Липський Богдан</t>
  </si>
  <si>
    <t>Муха Анастасія</t>
  </si>
  <si>
    <t xml:space="preserve">Вирбицький Давид Ігорович </t>
  </si>
  <si>
    <t>Солоха Ангеліна</t>
  </si>
  <si>
    <t>Францішкевич Адріана</t>
  </si>
  <si>
    <t>Швед Соломія</t>
  </si>
  <si>
    <t>Павлова Кіра</t>
  </si>
  <si>
    <t>Єрмак Нікіта</t>
  </si>
  <si>
    <t>Скляр Тімур</t>
  </si>
  <si>
    <t xml:space="preserve">Кізь Матвій </t>
  </si>
  <si>
    <t>Машковський Мирон</t>
  </si>
  <si>
    <t xml:space="preserve"> Сачковський Іван</t>
  </si>
  <si>
    <t xml:space="preserve">Сусло Анастасія </t>
  </si>
  <si>
    <t xml:space="preserve">Шкляєва Вікторія </t>
  </si>
  <si>
    <t>Школьна Варвара</t>
  </si>
  <si>
    <t xml:space="preserve">Клочкова Ангеліна Олександрівна </t>
  </si>
  <si>
    <t>Полукєєва Дарина</t>
  </si>
  <si>
    <t>Команда середньої групи " Ромашка"</t>
  </si>
  <si>
    <t>Родина вихованця Ростислава Анохіна</t>
  </si>
  <si>
    <t>Оксанич Катя</t>
  </si>
  <si>
    <t xml:space="preserve">Святий Артур </t>
  </si>
  <si>
    <t>Патьома Назар</t>
  </si>
  <si>
    <t xml:space="preserve">Чорноус Матвій </t>
  </si>
  <si>
    <t xml:space="preserve">Кадигроб Даніл </t>
  </si>
  <si>
    <t xml:space="preserve">Двигун Діана </t>
  </si>
  <si>
    <t>Підгорна Аліна</t>
  </si>
  <si>
    <t xml:space="preserve">Кононенко Олександра  
</t>
  </si>
  <si>
    <t xml:space="preserve">Кім Олександр </t>
  </si>
  <si>
    <t>Шульга Валерія</t>
  </si>
  <si>
    <t>Канівець Діана</t>
  </si>
  <si>
    <t>Глушко Владислав</t>
  </si>
  <si>
    <t>Заяц Мілана</t>
  </si>
  <si>
    <t>Мінченко Марко</t>
  </si>
  <si>
    <t>Кріпак Вероніка</t>
  </si>
  <si>
    <t>Денисенко Мирослава</t>
  </si>
  <si>
    <t>Черан Євгеній</t>
  </si>
  <si>
    <t>Крук Ангеліна</t>
  </si>
  <si>
    <t>Шевцова Анастасія</t>
  </si>
  <si>
    <t xml:space="preserve">Шершун Дарина </t>
  </si>
  <si>
    <t>Соколова Валерія</t>
  </si>
  <si>
    <t>Ситник Софія</t>
  </si>
  <si>
    <t>Зубков Ілля</t>
  </si>
  <si>
    <t xml:space="preserve"> Голуб Юлія Олександрівна</t>
  </si>
  <si>
    <t>Карпова Рената</t>
  </si>
  <si>
    <t>Тітова Мілана</t>
  </si>
  <si>
    <t xml:space="preserve"> Галкін Кирило</t>
  </si>
  <si>
    <t>Пшибила Уляна</t>
  </si>
  <si>
    <t>Набаткінов Максим</t>
  </si>
  <si>
    <t>Кабатрут Вероніка Михайлівна</t>
  </si>
  <si>
    <t xml:space="preserve">Кириченко Вадим </t>
  </si>
  <si>
    <t xml:space="preserve">Сухенко Софія </t>
  </si>
  <si>
    <t xml:space="preserve">Кабатрут Денис Михайлович </t>
  </si>
  <si>
    <t xml:space="preserve">Войтович Андрій </t>
  </si>
  <si>
    <t xml:space="preserve">Хабаров Сашко </t>
  </si>
  <si>
    <t>Тіма Марія</t>
  </si>
  <si>
    <t>Калмиков Ілля</t>
  </si>
  <si>
    <t>Ольховська Катерина</t>
  </si>
  <si>
    <t>Тимченко Владислав</t>
  </si>
  <si>
    <t xml:space="preserve">Молошій Аурелія </t>
  </si>
  <si>
    <t>Єрмаков Денис</t>
  </si>
  <si>
    <t>Рудаков Дмитро</t>
  </si>
  <si>
    <t>Свиридюк Анастасія</t>
  </si>
  <si>
    <t xml:space="preserve">Марченко Карина </t>
  </si>
  <si>
    <t>Базанюк Мілана</t>
  </si>
  <si>
    <t xml:space="preserve">Дорогобід Дар`я </t>
  </si>
  <si>
    <t xml:space="preserve">Ланг Поліна </t>
  </si>
  <si>
    <t xml:space="preserve">Божок Єва </t>
  </si>
  <si>
    <t>Ромашка Єва</t>
  </si>
  <si>
    <t xml:space="preserve">Писарєв Лєван </t>
  </si>
  <si>
    <t xml:space="preserve">Скибун Ірина </t>
  </si>
  <si>
    <t>Добровольський Богдан</t>
  </si>
  <si>
    <t xml:space="preserve">Хохотва Миколай </t>
  </si>
  <si>
    <t>Кіш Артем</t>
  </si>
  <si>
    <t>Литвин Анжела</t>
  </si>
  <si>
    <t>Остроушко Вікторія</t>
  </si>
  <si>
    <t xml:space="preserve">Максименко Анна </t>
  </si>
  <si>
    <t>Скомаровська Мар'яна</t>
  </si>
  <si>
    <t>Смолянський Нікіта</t>
  </si>
  <si>
    <t>Кондратенко Соломія</t>
  </si>
  <si>
    <t>Переверзєва Мирослава</t>
  </si>
  <si>
    <t xml:space="preserve">Миронова Анна </t>
  </si>
  <si>
    <t>Моспан Євген</t>
  </si>
  <si>
    <t>Фамілярська Олександра</t>
  </si>
  <si>
    <t>Онищенко Назар</t>
  </si>
  <si>
    <t xml:space="preserve">Коршунова Злата </t>
  </si>
  <si>
    <t xml:space="preserve">Аргунов Іван </t>
  </si>
  <si>
    <t>Лисій Марко</t>
  </si>
  <si>
    <t>Кучер Ганна</t>
  </si>
  <si>
    <t>Кам'янський Нікіта</t>
  </si>
  <si>
    <t>Балинець Єлизавета Володимирівна</t>
  </si>
  <si>
    <t xml:space="preserve">Швець Максим </t>
  </si>
  <si>
    <t>Братчик Маргарита</t>
  </si>
  <si>
    <t>Цар Вікторія</t>
  </si>
  <si>
    <t xml:space="preserve"> Стецишин Вікторія </t>
  </si>
  <si>
    <t xml:space="preserve"> Клим Каріна</t>
  </si>
  <si>
    <t>Пчола Олександра</t>
  </si>
  <si>
    <t>Пчола Юлія</t>
  </si>
  <si>
    <t>Жеваго Вікторія</t>
  </si>
  <si>
    <t xml:space="preserve">Семенченко Аріна </t>
  </si>
  <si>
    <t>Запорожець Марія</t>
  </si>
  <si>
    <t>Шаповал Златослава</t>
  </si>
  <si>
    <t>Лукацький Нікіта Олександрович</t>
  </si>
  <si>
    <t>Стацюк  Данило  Олександрович</t>
  </si>
  <si>
    <t>Сарданова Єлизавета Олегівна</t>
  </si>
  <si>
    <t xml:space="preserve">Щербатько  Руслана Борисівна </t>
  </si>
  <si>
    <t>Манафов Рустам</t>
  </si>
  <si>
    <t xml:space="preserve"> Гаврильченко Артем </t>
  </si>
  <si>
    <t>Гахова Тетяна</t>
  </si>
  <si>
    <t>Сухіна Єлизавета</t>
  </si>
  <si>
    <t>Рижова Варвара</t>
  </si>
  <si>
    <t xml:space="preserve"> Гнатовська Злата </t>
  </si>
  <si>
    <t xml:space="preserve">Слюсар Вероніка </t>
  </si>
  <si>
    <t xml:space="preserve">Єрмоленко Соломія </t>
  </si>
  <si>
    <t xml:space="preserve">Ніколин Данило </t>
  </si>
  <si>
    <t>Максимяк Єлизавета</t>
  </si>
  <si>
    <t xml:space="preserve">Кутинська Світлана </t>
  </si>
  <si>
    <t xml:space="preserve"> Коропецька Віра</t>
  </si>
  <si>
    <t xml:space="preserve">Клепка Маргарита </t>
  </si>
  <si>
    <t>Бурлюк Іван</t>
  </si>
  <si>
    <t>Обуховська Олександра</t>
  </si>
  <si>
    <t xml:space="preserve">Антонова Аня  </t>
  </si>
  <si>
    <t>Вакуленко Інна</t>
  </si>
  <si>
    <t xml:space="preserve">Фляк Олеся </t>
  </si>
  <si>
    <t>Слободяник Тимур</t>
  </si>
  <si>
    <t xml:space="preserve">Остапенко Дмитро  </t>
  </si>
  <si>
    <t xml:space="preserve">Бондаренко Поліна </t>
  </si>
  <si>
    <t xml:space="preserve">Козішкурт Марія </t>
  </si>
  <si>
    <t>Кохан Анна</t>
  </si>
  <si>
    <t>Кришталь Дар'я</t>
  </si>
  <si>
    <t>Діти старшої групи "Лелеченьки"</t>
  </si>
  <si>
    <t>Пухальський Ренат</t>
  </si>
  <si>
    <t>Дмитрієнко Тетяна</t>
  </si>
  <si>
    <t>Бізюк Марія</t>
  </si>
  <si>
    <t xml:space="preserve">Логвиненко Тимофій </t>
  </si>
  <si>
    <t>Федосєєнко Денис</t>
  </si>
  <si>
    <t>Бабанський Владислав</t>
  </si>
  <si>
    <t>Тарасюк Владислав</t>
  </si>
  <si>
    <t>Колбун Діана-</t>
  </si>
  <si>
    <t>Ліщук Максим</t>
  </si>
  <si>
    <t xml:space="preserve">Лапко Вероніка </t>
  </si>
  <si>
    <t>Капітула Анна</t>
  </si>
  <si>
    <t xml:space="preserve">Шандалюк Вадим </t>
  </si>
  <si>
    <t>Хоменчук Богдана</t>
  </si>
  <si>
    <t>Наконечний Давид</t>
  </si>
  <si>
    <t>Криницький Владислав</t>
  </si>
  <si>
    <t>Кравчук Ярослав</t>
  </si>
  <si>
    <t>Кравчук Владислав</t>
  </si>
  <si>
    <t>Коробчук Сніжана</t>
  </si>
  <si>
    <t>Корнійчук Ерол</t>
  </si>
  <si>
    <t>Забегалін Марія</t>
  </si>
  <si>
    <t>Джус Анна</t>
  </si>
  <si>
    <t xml:space="preserve"> Косаренко Євгеній </t>
  </si>
  <si>
    <t xml:space="preserve">Бондаренко Злата </t>
  </si>
  <si>
    <t xml:space="preserve">Степанець Артем </t>
  </si>
  <si>
    <t>Ляшенко Ульяна</t>
  </si>
  <si>
    <t>Купрун Георгій</t>
  </si>
  <si>
    <t>Косяк Ріма</t>
  </si>
  <si>
    <t>Панченко Артур</t>
  </si>
  <si>
    <t>Сидорук Софія</t>
  </si>
  <si>
    <t xml:space="preserve">Шендюх Ангеліна </t>
  </si>
  <si>
    <t>Гордійчук Владислав</t>
  </si>
  <si>
    <t xml:space="preserve">Хонда Злата </t>
  </si>
  <si>
    <t>Гукова Софія</t>
  </si>
  <si>
    <t>Кривошея Мілана</t>
  </si>
  <si>
    <t xml:space="preserve">Тарасенко Валерія </t>
  </si>
  <si>
    <t>Цапенко Даниїл</t>
  </si>
  <si>
    <t>Гаврилюк Злата</t>
  </si>
  <si>
    <t>Бугаєць Анастасія</t>
  </si>
  <si>
    <t>Чистяков Святослав</t>
  </si>
  <si>
    <t>Головко Злата</t>
  </si>
  <si>
    <t>Колектив Хмельницького ЗДО №10</t>
  </si>
  <si>
    <t>Будицька Софія</t>
  </si>
  <si>
    <t xml:space="preserve">Казаматов Артем Сергійович </t>
  </si>
  <si>
    <t>Повшок Оксана Володимирівна</t>
  </si>
  <si>
    <t>Пащенко Олеся</t>
  </si>
  <si>
    <t>Нуріахметова Надія</t>
  </si>
  <si>
    <t>Нікітченко Валерія</t>
  </si>
  <si>
    <t xml:space="preserve"> Мотичак Соломія</t>
  </si>
  <si>
    <t xml:space="preserve"> Вероніка Кузьо</t>
  </si>
  <si>
    <t>Ковалик Максим</t>
  </si>
  <si>
    <t>Герман Володимир</t>
  </si>
  <si>
    <t>Бондар Марія Борисівна</t>
  </si>
  <si>
    <t xml:space="preserve">Сухоруков Олександр </t>
  </si>
  <si>
    <t>Коломацький Микола</t>
  </si>
  <si>
    <t>Крутько Назар</t>
  </si>
  <si>
    <t xml:space="preserve"> Долгінов Артем</t>
  </si>
  <si>
    <t xml:space="preserve">Матлаш Олександр </t>
  </si>
  <si>
    <t xml:space="preserve"> Герасименко Варвара</t>
  </si>
  <si>
    <t>Коломієць Віктор</t>
  </si>
  <si>
    <t>Стельмащук Іван</t>
  </si>
  <si>
    <t>Соколов Андрій</t>
  </si>
  <si>
    <t>Василина Юля</t>
  </si>
  <si>
    <t>Сичова Дар'я</t>
  </si>
  <si>
    <t>Бойко Софія</t>
  </si>
  <si>
    <t>Анисимов Микита</t>
  </si>
  <si>
    <t>Дудник Кирило</t>
  </si>
  <si>
    <t>Мурашевська Софія</t>
  </si>
  <si>
    <t xml:space="preserve"> Мєтєль Дар'я</t>
  </si>
  <si>
    <t xml:space="preserve">Кучеренко Віталій </t>
  </si>
  <si>
    <t>Терепіща Софія</t>
  </si>
  <si>
    <t xml:space="preserve">Панасенко Варвара
</t>
  </si>
  <si>
    <t xml:space="preserve">Бобровська Анна </t>
  </si>
  <si>
    <t>Смірнова Дарія</t>
  </si>
  <si>
    <t>Кравченко Вероніка</t>
  </si>
  <si>
    <t>Дорошенко Анна</t>
  </si>
  <si>
    <t>Горностаєва Дар'я</t>
  </si>
  <si>
    <t>Головко Артем</t>
  </si>
  <si>
    <t>Бойко Олександр</t>
  </si>
  <si>
    <t>Дитюченко Владислав</t>
  </si>
  <si>
    <t>Попов Владислав</t>
  </si>
  <si>
    <t>Дубина Евеліна</t>
  </si>
  <si>
    <t xml:space="preserve">Плєханова Діана </t>
  </si>
  <si>
    <t>Петров Данило</t>
  </si>
  <si>
    <t>Майорова Кіра</t>
  </si>
  <si>
    <t>Осаволюк Ірина</t>
  </si>
  <si>
    <t>Ромащенко Катерина</t>
  </si>
  <si>
    <t>Слівінська Іларія</t>
  </si>
  <si>
    <t xml:space="preserve">Романенко Анна </t>
  </si>
  <si>
    <t>Білоус Михайло</t>
  </si>
  <si>
    <t>Бабенко Катерина</t>
  </si>
  <si>
    <t>Дейчук Дем'ян</t>
  </si>
  <si>
    <t>Ковальчук Нікіта</t>
  </si>
  <si>
    <t>Йаман Тимур</t>
  </si>
  <si>
    <t>Скитяшина Маргарита</t>
  </si>
  <si>
    <t>Сарахман Дмитро</t>
  </si>
  <si>
    <t>Охріменко Кіра</t>
  </si>
  <si>
    <t>Василишин Яна</t>
  </si>
  <si>
    <t>Андрушко Макар</t>
  </si>
  <si>
    <t>Фечишак Анна</t>
  </si>
  <si>
    <t>Ластовецька Ольга</t>
  </si>
  <si>
    <t>Афонін Тимофій</t>
  </si>
  <si>
    <t>Барибіна Софія</t>
  </si>
  <si>
    <t>Конькова Анна</t>
  </si>
  <si>
    <t xml:space="preserve">Совик Тадей </t>
  </si>
  <si>
    <t xml:space="preserve">Сухорук Вікторія </t>
  </si>
  <si>
    <t xml:space="preserve">Кожушко Олексій </t>
  </si>
  <si>
    <t>Подвігіна Наталія Іванівна</t>
  </si>
  <si>
    <t xml:space="preserve">Горбарук Наталя </t>
  </si>
  <si>
    <t>Бурий Артем</t>
  </si>
  <si>
    <t xml:space="preserve">Слинько Микола </t>
  </si>
  <si>
    <t>Курінна Наталя</t>
  </si>
  <si>
    <t>Загорулько Поліна</t>
  </si>
  <si>
    <t>Абрагімова Станіслава</t>
  </si>
  <si>
    <t>Радіонов Микола</t>
  </si>
  <si>
    <t>Красніков Михайло</t>
  </si>
  <si>
    <t>Підкуйко Максим</t>
  </si>
  <si>
    <t>Ткаченко Ростислав</t>
  </si>
  <si>
    <t xml:space="preserve">Рябуха Каріна </t>
  </si>
  <si>
    <t xml:space="preserve">Асауленко Богдан </t>
  </si>
  <si>
    <t xml:space="preserve">Іванова Марія </t>
  </si>
  <si>
    <t xml:space="preserve">Дергай Валерія </t>
  </si>
  <si>
    <t>Лаба Людмила Анатоліївна</t>
  </si>
  <si>
    <t>Гичак Ніка Яківна</t>
  </si>
  <si>
    <t xml:space="preserve">Хоменко Ауріка </t>
  </si>
  <si>
    <t xml:space="preserve"> Слободенюк Іван</t>
  </si>
  <si>
    <t>Жуковська Маша</t>
  </si>
  <si>
    <t>Політун Варя</t>
  </si>
  <si>
    <t xml:space="preserve">Саївський  педагогічний колектив </t>
  </si>
  <si>
    <t xml:space="preserve">Савченко Богдан </t>
  </si>
  <si>
    <t xml:space="preserve">Сталовєрова Софія 
</t>
  </si>
  <si>
    <t>Єзерський Дмитро</t>
  </si>
  <si>
    <t>Лавренюк Артем</t>
  </si>
  <si>
    <t>Снігур Тимур</t>
  </si>
  <si>
    <t xml:space="preserve">Катаєв Кирило </t>
  </si>
  <si>
    <t xml:space="preserve">Дрегало Злата </t>
  </si>
  <si>
    <t>Величко Софія</t>
  </si>
  <si>
    <t>Грицишин Мирослава</t>
  </si>
  <si>
    <t>Томаш Микола</t>
  </si>
  <si>
    <t xml:space="preserve">Сисоєв Дмитро </t>
  </si>
  <si>
    <t xml:space="preserve">Юхимець Кирило </t>
  </si>
  <si>
    <t xml:space="preserve">Компанієць Ілля </t>
  </si>
  <si>
    <t xml:space="preserve"> Ленік Софія</t>
  </si>
  <si>
    <t>Собко Ірина</t>
  </si>
  <si>
    <t xml:space="preserve"> Гриценко Ігор </t>
  </si>
  <si>
    <t>Шакіров Назар</t>
  </si>
  <si>
    <t xml:space="preserve"> Гордієнко Альбіна</t>
  </si>
  <si>
    <t>Ажипа Тетяна</t>
  </si>
  <si>
    <t>Фальшовник Єва</t>
  </si>
  <si>
    <t>Климко Ніколь</t>
  </si>
  <si>
    <t xml:space="preserve">Широкорадюк Мілана </t>
  </si>
  <si>
    <t xml:space="preserve"> Губчак Микола </t>
  </si>
  <si>
    <t xml:space="preserve"> Войтенко Іванна</t>
  </si>
  <si>
    <t>Содін Тимур</t>
  </si>
  <si>
    <t>Радченко Валерій</t>
  </si>
  <si>
    <t xml:space="preserve">Добровольська Емілія </t>
  </si>
  <si>
    <t xml:space="preserve">Петров Лев 
</t>
  </si>
  <si>
    <t>Ткаченко Руслан</t>
  </si>
  <si>
    <t xml:space="preserve">Матвєйчик Валерія </t>
  </si>
  <si>
    <t xml:space="preserve">Григоренко Олександра  </t>
  </si>
  <si>
    <t xml:space="preserve">Хаврусь Єкатерина  </t>
  </si>
  <si>
    <t>Йолкін Костянтин</t>
  </si>
  <si>
    <t>Воєвудська Олександра</t>
  </si>
  <si>
    <t>Колмиков Емір</t>
  </si>
  <si>
    <t>Астахов Максим</t>
  </si>
  <si>
    <t>Лейченко Аріна</t>
  </si>
  <si>
    <t>Лисенко Максим</t>
  </si>
  <si>
    <t>Фук Валерія</t>
  </si>
  <si>
    <t>Михайлець Ніка</t>
  </si>
  <si>
    <t>Вацлавський Арсеній</t>
  </si>
  <si>
    <t>Козлович Іван</t>
  </si>
  <si>
    <t>Вацлавська Анастасія</t>
  </si>
  <si>
    <t>Дзюблюк Ярослав</t>
  </si>
  <si>
    <t>Група №6 "Пізнайко"</t>
  </si>
  <si>
    <t>Бабенко Арсеній</t>
  </si>
  <si>
    <t xml:space="preserve"> Пільгуй Ярослава </t>
  </si>
  <si>
    <t xml:space="preserve">Омельницька Олександра </t>
  </si>
  <si>
    <t xml:space="preserve"> Дуда Руслан</t>
  </si>
  <si>
    <t>Касян Софія</t>
  </si>
  <si>
    <t>Корчевський Станіслав</t>
  </si>
  <si>
    <t xml:space="preserve">Матухно Вікторія </t>
  </si>
  <si>
    <t xml:space="preserve">Давиденко Назар </t>
  </si>
  <si>
    <t xml:space="preserve">Гавриш Софія </t>
  </si>
  <si>
    <t>Батрименко Поліна</t>
  </si>
  <si>
    <t>Карпова Ангеліна</t>
  </si>
  <si>
    <t>Карпов Назар</t>
  </si>
  <si>
    <t>Ланіна Марія</t>
  </si>
  <si>
    <t>Торубара Тимофій</t>
  </si>
  <si>
    <t>Кирій Станіслава</t>
  </si>
  <si>
    <t>Петренко Милана</t>
  </si>
  <si>
    <t>Семенко Вікторія</t>
  </si>
  <si>
    <t xml:space="preserve">Лисняк Максим 
</t>
  </si>
  <si>
    <t>Мальченко Кирило</t>
  </si>
  <si>
    <t xml:space="preserve">Кучеренко Григорій
</t>
  </si>
  <si>
    <t>Коваленко Поліна Олександрівна</t>
  </si>
  <si>
    <t xml:space="preserve">Скуба Ніка Олександрівна </t>
  </si>
  <si>
    <t xml:space="preserve">Рибак Дарина Андріївна </t>
  </si>
  <si>
    <t>Біла Дар'я</t>
  </si>
  <si>
    <t xml:space="preserve"> Яреминець Віра</t>
  </si>
  <si>
    <t>Федорчук Валерія</t>
  </si>
  <si>
    <t>Слободян Марія</t>
  </si>
  <si>
    <t>Покотілова Таїсія</t>
  </si>
  <si>
    <t>Лабенко Анастасія</t>
  </si>
  <si>
    <t xml:space="preserve">Корнєва Марія </t>
  </si>
  <si>
    <t xml:space="preserve">Робу Анастасія </t>
  </si>
  <si>
    <t>Ткаченко Крістіна</t>
  </si>
  <si>
    <t xml:space="preserve">Максимова Ольга </t>
  </si>
  <si>
    <t>Курило Софія</t>
  </si>
  <si>
    <t>Проценко Софія</t>
  </si>
  <si>
    <t>Барафанова Дар’я</t>
  </si>
  <si>
    <t>Дудник Сніжана</t>
  </si>
  <si>
    <t>Лаврик Маргарита</t>
  </si>
  <si>
    <t>Михайленко Кирило</t>
  </si>
  <si>
    <t xml:space="preserve">Говорова Варвара </t>
  </si>
  <si>
    <t>Яна Циня</t>
  </si>
  <si>
    <t>Швайко Варвара</t>
  </si>
  <si>
    <t>Калабіна Анастасія</t>
  </si>
  <si>
    <t>Бєлоусов Сергій</t>
  </si>
  <si>
    <t>Легеда Христина</t>
  </si>
  <si>
    <t xml:space="preserve"> Кугмир Марина</t>
  </si>
  <si>
    <t>Двойжон Софія</t>
  </si>
  <si>
    <t xml:space="preserve"> Бобчинець Христина</t>
  </si>
  <si>
    <t>Жижко Валерія</t>
  </si>
  <si>
    <t xml:space="preserve">Міллер Еміль </t>
  </si>
  <si>
    <t xml:space="preserve">Салюк Ксенія </t>
  </si>
  <si>
    <t xml:space="preserve">Кулешов Олександр </t>
  </si>
  <si>
    <t>Стронська Тетяна</t>
  </si>
  <si>
    <t xml:space="preserve">Гулага Сергій </t>
  </si>
  <si>
    <t>Гнідаш Діана</t>
  </si>
  <si>
    <t xml:space="preserve">Кравчук Вероніка </t>
  </si>
  <si>
    <t>Вадим Синявський</t>
  </si>
  <si>
    <t xml:space="preserve"> Софія Саначина</t>
  </si>
  <si>
    <t xml:space="preserve">Дмитро Сиротін </t>
  </si>
  <si>
    <t xml:space="preserve">Валерія Ботезату </t>
  </si>
  <si>
    <t>Норік Даріна</t>
  </si>
  <si>
    <t>Гаврилець Тимур</t>
  </si>
  <si>
    <t>Томащук Дар'я</t>
  </si>
  <si>
    <t xml:space="preserve">Єпіхін Євгеній </t>
  </si>
  <si>
    <t xml:space="preserve">Дорошук Вікторія 
</t>
  </si>
  <si>
    <t xml:space="preserve">Панасюк Вікторія </t>
  </si>
  <si>
    <t>Савінчук Катерина</t>
  </si>
  <si>
    <t>Юхимук Анастасія</t>
  </si>
  <si>
    <t xml:space="preserve">Панасюк Максим </t>
  </si>
  <si>
    <t>Титаренко Тетяна</t>
  </si>
  <si>
    <t>Коляда Андрій</t>
  </si>
  <si>
    <t>Коляда Іван</t>
  </si>
  <si>
    <t>Горобець Аліса</t>
  </si>
  <si>
    <t>Ященко Евеліна</t>
  </si>
  <si>
    <t>Пуканова Поліна</t>
  </si>
  <si>
    <t>Тимошенков Артем</t>
  </si>
  <si>
    <t xml:space="preserve">Лавриненко Вікторія </t>
  </si>
  <si>
    <t xml:space="preserve">Якуніна Альона </t>
  </si>
  <si>
    <t>Безпалов Ігор</t>
  </si>
  <si>
    <t>Лєженіна Валерія</t>
  </si>
  <si>
    <t>Лікунова Софія</t>
  </si>
  <si>
    <t>Саєнко Віка</t>
  </si>
  <si>
    <t>Ватаг Анна Миколаївна</t>
  </si>
  <si>
    <t>Литвиненко Данило Ростиславович</t>
  </si>
  <si>
    <t>Нефьодова Кіра Олександрівна</t>
  </si>
  <si>
    <t xml:space="preserve">Лінгер Вікторія </t>
  </si>
  <si>
    <t xml:space="preserve">Софія Кучер </t>
  </si>
  <si>
    <t xml:space="preserve">Опартій	 Ілля </t>
  </si>
  <si>
    <t xml:space="preserve">Довбня Аліна </t>
  </si>
  <si>
    <t xml:space="preserve">Чекрій Злата </t>
  </si>
  <si>
    <t xml:space="preserve">Анастасія Кучер </t>
  </si>
  <si>
    <t>Дар'я Журавель</t>
  </si>
  <si>
    <t>Головащенко Анна</t>
  </si>
  <si>
    <t>Учасники гуртка "Квіткова палітра"</t>
  </si>
  <si>
    <t>Кужіль Софія</t>
  </si>
  <si>
    <t xml:space="preserve">Бабіжаєв Дамір </t>
  </si>
  <si>
    <t xml:space="preserve">Азязов Максим </t>
  </si>
  <si>
    <t>буйний Артем</t>
  </si>
  <si>
    <t>Головко Людмила</t>
  </si>
  <si>
    <t>Дубова Марія</t>
  </si>
  <si>
    <t>Бойко Марія</t>
  </si>
  <si>
    <t xml:space="preserve">Поліщук Аріна </t>
  </si>
  <si>
    <t xml:space="preserve">Мазур Олександра </t>
  </si>
  <si>
    <t xml:space="preserve">Шрамович Назар </t>
  </si>
  <si>
    <t xml:space="preserve">Кушнір Анна </t>
  </si>
  <si>
    <t>Костирко Вікторія</t>
  </si>
  <si>
    <t>Яцевич Надія</t>
  </si>
  <si>
    <t>Яценко Аліса</t>
  </si>
  <si>
    <t xml:space="preserve">Січкар Андрій </t>
  </si>
  <si>
    <t xml:space="preserve">Винник Максим
</t>
  </si>
  <si>
    <t xml:space="preserve">Григорська Олена </t>
  </si>
  <si>
    <t>Мусяк Тетяна</t>
  </si>
  <si>
    <t xml:space="preserve">Шуманська Оксана </t>
  </si>
  <si>
    <t>Садлівська Лілія</t>
  </si>
  <si>
    <t>Тимків Анна</t>
  </si>
  <si>
    <t>Капштан Оксана</t>
  </si>
  <si>
    <t>Павлишак Христина</t>
  </si>
  <si>
    <t xml:space="preserve">Дудник Анастасія </t>
  </si>
  <si>
    <t>Нестеренко Давід</t>
  </si>
  <si>
    <t>Залеська Ірина</t>
  </si>
  <si>
    <t xml:space="preserve">Залеська Вероніка </t>
  </si>
  <si>
    <t xml:space="preserve">Пилипець Марія </t>
  </si>
  <si>
    <t xml:space="preserve"> Сахаров Руслан </t>
  </si>
  <si>
    <t xml:space="preserve">Телюк Софія </t>
  </si>
  <si>
    <t xml:space="preserve"> Шкромидюк Надія</t>
  </si>
  <si>
    <t>Шевченко Олександр</t>
  </si>
  <si>
    <t xml:space="preserve">Чепурний Дмитро </t>
  </si>
  <si>
    <t>Дорохін Назар</t>
  </si>
  <si>
    <t>Дорохіна Єва</t>
  </si>
  <si>
    <t>Смоляк Іванна</t>
  </si>
  <si>
    <t>Бульдяк Ярослав</t>
  </si>
  <si>
    <t>Северіна Анна</t>
  </si>
  <si>
    <t>Олійник Дарʼя</t>
  </si>
  <si>
    <t>Шмерьов Сабір</t>
  </si>
  <si>
    <t xml:space="preserve">Загарія Євгенія Станіславівна </t>
  </si>
  <si>
    <t>Череп Артем</t>
  </si>
  <si>
    <t>Юхименко Руслан</t>
  </si>
  <si>
    <t>Базавлуцький Богдан</t>
  </si>
  <si>
    <t xml:space="preserve">Бабенко Поліна </t>
  </si>
  <si>
    <t>Заболотня Тетяна</t>
  </si>
  <si>
    <t>Панаско Влада</t>
  </si>
  <si>
    <t>Жук Анастасія</t>
  </si>
  <si>
    <t>Халіулін Назар</t>
  </si>
  <si>
    <t xml:space="preserve">Поліщук Лариса Петрівна </t>
  </si>
  <si>
    <t>Макулова Софійка</t>
  </si>
  <si>
    <t>Круш Ілля</t>
  </si>
  <si>
    <t>Крупина Назар</t>
  </si>
  <si>
    <t>Ненастьєв Глєб</t>
  </si>
  <si>
    <t>Бибик Єлизавета</t>
  </si>
  <si>
    <t xml:space="preserve"> Сташенко Арсеній</t>
  </si>
  <si>
    <t>Холод Катерина</t>
  </si>
  <si>
    <t>Прохорець Артем</t>
  </si>
  <si>
    <t>Середа Владислав</t>
  </si>
  <si>
    <t xml:space="preserve">Іванова Марія  </t>
  </si>
  <si>
    <t xml:space="preserve">Резніченко Кіра   </t>
  </si>
  <si>
    <t xml:space="preserve">Єршова Поліна   </t>
  </si>
  <si>
    <t xml:space="preserve">Гаркуша Віталій </t>
  </si>
  <si>
    <t xml:space="preserve">Лисогор Владислав </t>
  </si>
  <si>
    <t xml:space="preserve">Громова Юлія </t>
  </si>
  <si>
    <t xml:space="preserve">Пужанівський Іван </t>
  </si>
  <si>
    <t>Чорновіл Назарій</t>
  </si>
  <si>
    <t xml:space="preserve">Хоменко Євгенія </t>
  </si>
  <si>
    <t>Таран Владислав</t>
  </si>
  <si>
    <t>Єрченко Олександр</t>
  </si>
  <si>
    <t>Скрипник Антон</t>
  </si>
  <si>
    <t>Ведмедовський Тимур</t>
  </si>
  <si>
    <t>Бакун Софія</t>
  </si>
  <si>
    <t>Писачук Юлія</t>
  </si>
  <si>
    <t>Яскич Дарія</t>
  </si>
  <si>
    <t xml:space="preserve">Озімок Ольга </t>
  </si>
  <si>
    <t xml:space="preserve">Афанасенко Микита </t>
  </si>
  <si>
    <t xml:space="preserve">Пухальська Софія 
</t>
  </si>
  <si>
    <t xml:space="preserve">Назимченко Євген </t>
  </si>
  <si>
    <t>Глушенко Поліна Віталіївна</t>
  </si>
  <si>
    <t>Волков Богдан</t>
  </si>
  <si>
    <t xml:space="preserve"> Краснощок Максим</t>
  </si>
  <si>
    <t xml:space="preserve">Сивак Олексій </t>
  </si>
  <si>
    <t>Матвійчук Ірина</t>
  </si>
  <si>
    <t>Демченко Нікіта</t>
  </si>
  <si>
    <t xml:space="preserve">Катюха Кирило </t>
  </si>
  <si>
    <t>Павлов Антон</t>
  </si>
  <si>
    <t xml:space="preserve">Дітки старшої групи "Оленятко" </t>
  </si>
  <si>
    <t>Гайдук Дмитро</t>
  </si>
  <si>
    <t>Ліннік Карина</t>
  </si>
  <si>
    <t>Трошина Аліса</t>
  </si>
  <si>
    <t>Маковень Ангеліна</t>
  </si>
  <si>
    <t>Глушко Давид</t>
  </si>
  <si>
    <t xml:space="preserve"> Донченко Софія</t>
  </si>
  <si>
    <t>Шімків Єгор</t>
  </si>
  <si>
    <t xml:space="preserve">Зотова Анна </t>
  </si>
  <si>
    <t xml:space="preserve">Велігжаніна Альбіна </t>
  </si>
  <si>
    <t>Маркевич Тетяна</t>
  </si>
  <si>
    <t>Іваницька Мар'яна</t>
  </si>
  <si>
    <t>Зюзькова Софія</t>
  </si>
  <si>
    <t>Щіпна Анна</t>
  </si>
  <si>
    <t xml:space="preserve">Зелінський Давід </t>
  </si>
  <si>
    <t xml:space="preserve">Зралко Анастасія </t>
  </si>
  <si>
    <t xml:space="preserve">Крикливий Іван </t>
  </si>
  <si>
    <t xml:space="preserve">Чепурко Вікторія </t>
  </si>
  <si>
    <t>Ковальчук Микита</t>
  </si>
  <si>
    <t>Панюшев Матвій</t>
  </si>
  <si>
    <t>Пилипенко Нікіта</t>
  </si>
  <si>
    <t>Черниця Дем'ян</t>
  </si>
  <si>
    <t xml:space="preserve">Чікірис Аліна Олександрівна </t>
  </si>
  <si>
    <t>Писаренко Богдан Романович</t>
  </si>
  <si>
    <t xml:space="preserve">Бондаренко Олександр </t>
  </si>
  <si>
    <t xml:space="preserve">Гришко Володимир </t>
  </si>
  <si>
    <t>Плеханов Дмитро</t>
  </si>
  <si>
    <t>Боднар Анастасія</t>
  </si>
  <si>
    <t>Гаврилюк Аміна</t>
  </si>
  <si>
    <t xml:space="preserve">Лейм Єва </t>
  </si>
  <si>
    <t>Бамбура Матвій</t>
  </si>
  <si>
    <t>Дахова Злата</t>
  </si>
  <si>
    <t>Мостовик Денис Олександрович</t>
  </si>
  <si>
    <t>Пальоха Анастасія Володимирівна</t>
  </si>
  <si>
    <t>Токарська Валентина Іларіонівна</t>
  </si>
  <si>
    <t>Волонтерський загін «Дорогою добра»</t>
  </si>
  <si>
    <t>Скляр Катерина</t>
  </si>
  <si>
    <t>Аверкіна Валерія</t>
  </si>
  <si>
    <t>Полюхович Ірина Миколаївна</t>
  </si>
  <si>
    <t>Троян Тетяна Михайлівна</t>
  </si>
  <si>
    <t xml:space="preserve"> Чміль Ніна Анатоліївна</t>
  </si>
  <si>
    <t>Пилипенко Богдана</t>
  </si>
  <si>
    <t>Уварова Дар'я</t>
  </si>
  <si>
    <t>Герман Анна</t>
  </si>
  <si>
    <t>Шершикова Анна</t>
  </si>
  <si>
    <t>Пилипенко Ангеліна</t>
  </si>
  <si>
    <t>Пархоменко Єва</t>
  </si>
  <si>
    <t>Сідікова Діана</t>
  </si>
  <si>
    <t>Козлов Микита</t>
  </si>
  <si>
    <t>Громовець Нікіта</t>
  </si>
  <si>
    <t xml:space="preserve">Черкашина Анастасія </t>
  </si>
  <si>
    <t>Медведєва Анна Олексіївна</t>
  </si>
  <si>
    <t>Ковтун Дарина Юріївна</t>
  </si>
  <si>
    <t>Крамаренко Анастасія Миколаївна</t>
  </si>
  <si>
    <t>Редько Карина Сергіївна</t>
  </si>
  <si>
    <t xml:space="preserve"> Ніколайченко Іван</t>
  </si>
  <si>
    <t>Солодка Валерія</t>
  </si>
  <si>
    <t>Солодка Вероніка</t>
  </si>
  <si>
    <t xml:space="preserve">Кривошей Руслан Олегович	
</t>
  </si>
  <si>
    <t>Донець Єгор</t>
  </si>
  <si>
    <t xml:space="preserve">Гора Дмитро </t>
  </si>
  <si>
    <t xml:space="preserve">Єфімук Павло 
</t>
  </si>
  <si>
    <t>Мар'яненко Евеліна</t>
  </si>
  <si>
    <t>Мельник Ірина</t>
  </si>
  <si>
    <t>Губиліт Анастасія</t>
  </si>
  <si>
    <t>Миронюк Злата</t>
  </si>
  <si>
    <t xml:space="preserve">Жигайло Оксана Омелянівна </t>
  </si>
  <si>
    <t>Пахлюк Вадим</t>
  </si>
  <si>
    <t>Нідзелик Тімур</t>
  </si>
  <si>
    <t>Войналович Аня</t>
  </si>
  <si>
    <t>Музика Софія</t>
  </si>
  <si>
    <t>Клепка Маргарита</t>
  </si>
  <si>
    <t>Денисюк Оксана</t>
  </si>
  <si>
    <t>Зинюк Ярослав</t>
  </si>
  <si>
    <t>Корець Станіслав</t>
  </si>
  <si>
    <t>Тимків Євгенія</t>
  </si>
  <si>
    <t>Наумов Іван</t>
  </si>
  <si>
    <t>Степанов Андрій</t>
  </si>
  <si>
    <t>Прокопенко Ярослав</t>
  </si>
  <si>
    <t>Полшков Єгор</t>
  </si>
  <si>
    <t>Мороз Аріна</t>
  </si>
  <si>
    <t>Міщанов Ілля</t>
  </si>
  <si>
    <t>Демєнкова Євгенія</t>
  </si>
  <si>
    <t xml:space="preserve">Тугай Тетяна Романівна </t>
  </si>
  <si>
    <t>Рябчук Марія Борисівна</t>
  </si>
  <si>
    <t>Власюк Світлана Анатоліївна</t>
  </si>
  <si>
    <t>Коляда Юлія Іванівна</t>
  </si>
  <si>
    <t>Урчік Ліна Валеріївна</t>
  </si>
  <si>
    <t>Пісковець Оксана Василівна</t>
  </si>
  <si>
    <t>Лазутіна Дар'я Юріївна</t>
  </si>
  <si>
    <t xml:space="preserve">Федорова Світлана Олександрівна </t>
  </si>
  <si>
    <t xml:space="preserve">Бородін Олексій Іванович </t>
  </si>
  <si>
    <t>Аулова Олена Олександрівна</t>
  </si>
  <si>
    <t xml:space="preserve">Дидин Уляна Василівна </t>
  </si>
  <si>
    <t>Остапенко Лариса Іванівна</t>
  </si>
  <si>
    <t>Скряга Олена Миколавна</t>
  </si>
  <si>
    <t>Журбас Світлана Олександрівна</t>
  </si>
  <si>
    <t xml:space="preserve">Люта Ріта Вікторівна </t>
  </si>
  <si>
    <t xml:space="preserve">Ткаченко Тетяна Іванівна </t>
  </si>
  <si>
    <t>Анісімова Вікторія Володимирівна</t>
  </si>
  <si>
    <t>Горкавенко Тетяна Борисівна</t>
  </si>
  <si>
    <t>Романенко Ярослава Русланівна</t>
  </si>
  <si>
    <t>Пріщенко Вікторія Олександрівна</t>
  </si>
  <si>
    <t>Сирота Діана Юріївна</t>
  </si>
  <si>
    <t xml:space="preserve">Несінова Валентина Петрівна </t>
  </si>
  <si>
    <t>Колосова Юлія Володимирівна</t>
  </si>
  <si>
    <t xml:space="preserve">Філонова Світлана Борисівна </t>
  </si>
  <si>
    <t>Коляда  Альона Володимирівна</t>
  </si>
  <si>
    <t>Хоменко Юлія Сергіївна</t>
  </si>
  <si>
    <t xml:space="preserve">Наталя Маховик                                                                                                                                                                             </t>
  </si>
  <si>
    <t>Карина Штефюк</t>
  </si>
  <si>
    <t xml:space="preserve">Катерина Майборода </t>
  </si>
  <si>
    <t>Бургела Жасміна Дмитрівна</t>
  </si>
  <si>
    <t>Судорова Вікторія Анатоліївна</t>
  </si>
  <si>
    <t>Жежерун Євгенія Михайлівна</t>
  </si>
  <si>
    <t xml:space="preserve">Чучуй Яна Сергіївна </t>
  </si>
  <si>
    <t>Кадило Уляна Михайлівна</t>
  </si>
  <si>
    <t>Ставецька Світлана Михайлівна</t>
  </si>
  <si>
    <t>Ткаченко Катерина Юріївна</t>
  </si>
  <si>
    <t xml:space="preserve">Нагорна Альона Сергіївна </t>
  </si>
  <si>
    <t>Кудров Роман Олексійович</t>
  </si>
  <si>
    <t>Ревуцька Ольга Станіславівна</t>
  </si>
  <si>
    <t>Рубан Тетяна Миколаївна</t>
  </si>
  <si>
    <t>Войко Світлана Володимирівна</t>
  </si>
  <si>
    <t xml:space="preserve">Остроушко Ірина Анатоліївна </t>
  </si>
  <si>
    <t>Маковський Володимир Васильович</t>
  </si>
  <si>
    <t>Кобець Валентина</t>
  </si>
  <si>
    <t>Бєлєнцова Олена Володимирівна</t>
  </si>
  <si>
    <t xml:space="preserve">    Нечипорук Інна Миколаївна</t>
  </si>
  <si>
    <t>Шевчук Юлія Вікторівна</t>
  </si>
  <si>
    <t>Турченюк Лариса Павлівна</t>
  </si>
  <si>
    <t xml:space="preserve">Копець Христина Олександрівна </t>
  </si>
  <si>
    <t>Цегельнюк Анна Вікторівна</t>
  </si>
  <si>
    <t>П'ятак Наталія Вікторівна</t>
  </si>
  <si>
    <t>Ахмадєєва Світлана Миколаївна</t>
  </si>
  <si>
    <t xml:space="preserve">Лещенко Євгенія Валеріївна </t>
  </si>
  <si>
    <t>Дворецька Олена Григорівна</t>
  </si>
  <si>
    <t>Хвиль Леся Юріївна</t>
  </si>
  <si>
    <t>Сметана Оксана Володимирівна</t>
  </si>
  <si>
    <t>Сергєєва Наталія Петрівна</t>
  </si>
  <si>
    <t xml:space="preserve">Рожкова Наталія Вікторівна </t>
  </si>
  <si>
    <t xml:space="preserve">Шейко Дар'я Валентинівна </t>
  </si>
  <si>
    <t xml:space="preserve">Ящук Тетяна Олександрівна </t>
  </si>
  <si>
    <t>Смирнова Галина Валеріївна</t>
  </si>
  <si>
    <t xml:space="preserve"> Цізда Любов Михайлівна</t>
  </si>
  <si>
    <t xml:space="preserve">Довженко  Людмила  Миколаївна </t>
  </si>
  <si>
    <t xml:space="preserve">Роговець Тетяна Валеріївна </t>
  </si>
  <si>
    <t>Даценко Антоніна Яківна</t>
  </si>
  <si>
    <t>Гада Леся Богданівна</t>
  </si>
  <si>
    <t xml:space="preserve">Тростенюк Іванна Олександрівна </t>
  </si>
  <si>
    <t>Шимченко Тетяна Андріївна</t>
  </si>
  <si>
    <t>Злотник Ольга Василівна</t>
  </si>
  <si>
    <t xml:space="preserve">Біла Ольга Вікторівна </t>
  </si>
  <si>
    <t xml:space="preserve">Чудінова Олена Ігорівна </t>
  </si>
  <si>
    <t>Леоненко Аліса Олексіївна</t>
  </si>
  <si>
    <t>Донець Наталія Анатоліївна</t>
  </si>
  <si>
    <t xml:space="preserve">Красовська Катерина Миколаївна </t>
  </si>
  <si>
    <t>Никифоренко Валентина Михайлівна</t>
  </si>
  <si>
    <t>Авдєєва Олена Миколаївна</t>
  </si>
  <si>
    <t>Шуть Тетяна Володимирівна</t>
  </si>
  <si>
    <t xml:space="preserve">Канюка Ольга Іванівна </t>
  </si>
  <si>
    <t>Балицька Ніна Валеріївна</t>
  </si>
  <si>
    <t>Шворобей Оксана Олександрівна</t>
  </si>
  <si>
    <t>Савченко Алла Володимирівна</t>
  </si>
  <si>
    <t xml:space="preserve">Герасімьонок Ольга Миколаївна </t>
  </si>
  <si>
    <t>Міхненко Інна Вікторівна</t>
  </si>
  <si>
    <t xml:space="preserve">Мокряк Лілія Олександрівна </t>
  </si>
  <si>
    <t>Макар Леся Василівна</t>
  </si>
  <si>
    <t>Заблоцька Яна Леонідівна</t>
  </si>
  <si>
    <t xml:space="preserve">Кадет Юлія Олексіївна </t>
  </si>
  <si>
    <t>Троян Аліна Андріївна</t>
  </si>
  <si>
    <t>Дрозд Оксана Олегівна</t>
  </si>
  <si>
    <t xml:space="preserve">Бондар Світлана Анатоліїна </t>
  </si>
  <si>
    <t xml:space="preserve">Пуюл Алла Степанівна </t>
  </si>
  <si>
    <t>Коваленко Валентина Іванівна</t>
  </si>
  <si>
    <t>Коханова Тамара Анатоліївна</t>
  </si>
  <si>
    <t>Карпіч Лариса Андріївна</t>
  </si>
  <si>
    <t>Петрук Оксана Остапівна</t>
  </si>
  <si>
    <t>Коновалова Ілона Павлівна</t>
  </si>
  <si>
    <t>КОВАЛЬЧУК Катерина Валеріївна</t>
  </si>
  <si>
    <t xml:space="preserve">Трачук Марта Михайлівна </t>
  </si>
  <si>
    <t>Боклагова Яна Андріївна</t>
  </si>
  <si>
    <t>Склярова Тетяна Вікторівна</t>
  </si>
  <si>
    <t xml:space="preserve">Дролюк Олена Вікторівна </t>
  </si>
  <si>
    <t>Фалдина Христина Ігорівна</t>
  </si>
  <si>
    <t>Нежид Єлизавета Вікторівна</t>
  </si>
  <si>
    <t>Наріжна Юлія Сергіївна</t>
  </si>
  <si>
    <t>Чумачок Юлія Миколаївна</t>
  </si>
  <si>
    <t>Жаврід Людмила Анатоліївна</t>
  </si>
  <si>
    <t>Калган Юлія Сергіївна</t>
  </si>
  <si>
    <t xml:space="preserve">Мойса Ольга Анатоліївна </t>
  </si>
  <si>
    <t>Масло Олена Олександрівна</t>
  </si>
  <si>
    <t xml:space="preserve">Загинайко Дарина Володимирівна </t>
  </si>
  <si>
    <t>Геращенко Людмила Миколаївна</t>
  </si>
  <si>
    <t>Кузьміна Вікторія Олександрівна</t>
  </si>
  <si>
    <t>Рудь Наталія Євгенівна</t>
  </si>
  <si>
    <t>Іващенко Людмила Сергіївна</t>
  </si>
  <si>
    <t>Горбань Катерина Дмитрівна</t>
  </si>
  <si>
    <t xml:space="preserve">Бондарєва Лариса Михайлівна </t>
  </si>
  <si>
    <t>Шинкаренко Надія Євгенівна</t>
  </si>
  <si>
    <t>Ведмеденко Марина Володимирівна</t>
  </si>
  <si>
    <t>Клісова Рита Борисівна</t>
  </si>
  <si>
    <t>Кабак Олена Євгеніївна</t>
  </si>
  <si>
    <t>Розіна Катерина Олександрівна</t>
  </si>
  <si>
    <t xml:space="preserve">Маркіна Ірина Миколаївна </t>
  </si>
  <si>
    <t xml:space="preserve">Гавадзин Інна Василівна </t>
  </si>
  <si>
    <t>Рожко Зоя Павлівна</t>
  </si>
  <si>
    <t xml:space="preserve">Сапко Наталія Вікторівна     </t>
  </si>
  <si>
    <t xml:space="preserve">Кожукало Ірина Сергіївна </t>
  </si>
  <si>
    <t>Євуш Наталія Михайлівна</t>
  </si>
  <si>
    <t>Духніцький Юрій Олексійович</t>
  </si>
  <si>
    <t xml:space="preserve">Ложкіна Тетяна Іванівна </t>
  </si>
  <si>
    <t>Півторацький Олександр Юрійович</t>
  </si>
  <si>
    <t>НЯНЬКО Людмила Юріївна</t>
  </si>
  <si>
    <t>Бало Тетяна Адамівна вчитель</t>
  </si>
  <si>
    <t>Бережок Віра Олегівна</t>
  </si>
  <si>
    <t>Серветник Анастасія Юріївна</t>
  </si>
  <si>
    <t>Новицька Марина Володимирівна</t>
  </si>
  <si>
    <t>Чорна Наталія Володимирівна</t>
  </si>
  <si>
    <t xml:space="preserve">Ведмеденко Марина Володимирівна </t>
  </si>
  <si>
    <t>Ковальова Тетяна Сергіївна</t>
  </si>
  <si>
    <t>Череватенко Катерина Миколаївна</t>
  </si>
  <si>
    <t xml:space="preserve">Демчук Оксана Миколаївна </t>
  </si>
  <si>
    <t>Одарікова Тетяна Миколаївна</t>
  </si>
  <si>
    <t xml:space="preserve"> Деркунська Наталія Ахтамівна</t>
  </si>
  <si>
    <t>Новак Олена Миколаївна</t>
  </si>
  <si>
    <t>Бойко Ірина Анатоліївна</t>
  </si>
  <si>
    <t xml:space="preserve">Курус Вікторія Вікторівна </t>
  </si>
  <si>
    <t>Приходько Світлана Володимирівна</t>
  </si>
  <si>
    <t>Назарук Анна Сергіївна</t>
  </si>
  <si>
    <t>Біжунова Валентина Іванівна</t>
  </si>
  <si>
    <t>Горліковська Анастасія Михайлівна</t>
  </si>
  <si>
    <t>Чепіга Наталія Іванівна</t>
  </si>
  <si>
    <t xml:space="preserve">Чипенко Марія Олександрівна </t>
  </si>
  <si>
    <t>Бондаренко Наталія Григорівна</t>
  </si>
  <si>
    <t>Окерешко Олена Андріївна</t>
  </si>
  <si>
    <t>Герасименко Людмила Вікторівна</t>
  </si>
  <si>
    <t xml:space="preserve">Стовба Оксана Анатоліївна </t>
  </si>
  <si>
    <t xml:space="preserve">Борисенко Раїса Семенівна </t>
  </si>
  <si>
    <t>Малишева Лариса Анатоліївна</t>
  </si>
  <si>
    <t>Троценко Олена Миколаївна</t>
  </si>
  <si>
    <t>Гиряк Ганна Павлівна</t>
  </si>
  <si>
    <t xml:space="preserve">Шульга Інна Олександрівна </t>
  </si>
  <si>
    <t xml:space="preserve">Мельник Людмила Вікторівна </t>
  </si>
  <si>
    <t>Бутко Яна Володимирівна</t>
  </si>
  <si>
    <t>Глушковецький Анатолій Леонідович</t>
  </si>
  <si>
    <t>Чередніченко Валентина Михайлівна</t>
  </si>
  <si>
    <t>Буяло Анна Михайлівна</t>
  </si>
  <si>
    <t xml:space="preserve">Двигун Любов Павлівна </t>
  </si>
  <si>
    <t>Різченко Інна Сергіївна</t>
  </si>
  <si>
    <t>Каретнік Тетяна Ярославівна</t>
  </si>
  <si>
    <t>Цокур Тетяна Василівна</t>
  </si>
  <si>
    <t>Калюжна Лілія Анатолівна</t>
  </si>
  <si>
    <t xml:space="preserve">Мама Кабатрут Ірина Миколаївна </t>
  </si>
  <si>
    <t>Корейко Ганна Василівна</t>
  </si>
  <si>
    <t>Палена Рита Вікторівна</t>
  </si>
  <si>
    <t>Голуб Юлія Олександрівна</t>
  </si>
  <si>
    <t>Дрюченко Ірина Анатоліївна</t>
  </si>
  <si>
    <t>Тіщенко Олена Петрівна</t>
  </si>
  <si>
    <t>Старлат Надія Анатоліївна</t>
  </si>
  <si>
    <t>Буковська Алла Віталіївна</t>
  </si>
  <si>
    <t>Масютіна Тетяна Василівна</t>
  </si>
  <si>
    <t>Кунець Юлія Євгеніївна</t>
  </si>
  <si>
    <t>Потапенко Ірина Миколаївна</t>
  </si>
  <si>
    <t>Прядко Тетяна Євгеніївна</t>
  </si>
  <si>
    <t>Дорошко Світлана Вікторівна</t>
  </si>
  <si>
    <t xml:space="preserve"> Солод Зінаїда Валентинівна</t>
  </si>
  <si>
    <t>Якуба Олена Олександрівна</t>
  </si>
  <si>
    <t>Откидач Вікторія Іванівна</t>
  </si>
  <si>
    <t>Дмитрук Юлія Олегівна</t>
  </si>
  <si>
    <t>Ковальова Єлизавета Олександрівна</t>
  </si>
  <si>
    <t xml:space="preserve">Іванів Оксана Олександрівна </t>
  </si>
  <si>
    <t>Бондарук Олена МИхайлівна</t>
  </si>
  <si>
    <t>Чуб Юлія Олександрівна</t>
  </si>
  <si>
    <t>Фролова Світлана Павлівна</t>
  </si>
  <si>
    <t>Шинкаренко Ніна Борисівна</t>
  </si>
  <si>
    <t>Задорожна Валентина Іванівна</t>
  </si>
  <si>
    <t>Свєргун Тамара Микитівна</t>
  </si>
  <si>
    <t>Задорожна Уляна Богданівна</t>
  </si>
  <si>
    <t>Чеповенко Сніжанна Сергіївна</t>
  </si>
  <si>
    <t>Болюбаш Галина Федорівна</t>
  </si>
  <si>
    <t>Горбушко Любов Іванівна</t>
  </si>
  <si>
    <t>Столяр Марія Юріївна</t>
  </si>
  <si>
    <t>Самсон Валентина Михайлівна</t>
  </si>
  <si>
    <t xml:space="preserve">Гаран Тетяна Анатоліївна </t>
  </si>
  <si>
    <t>Колесник Ірина Володимирівна</t>
  </si>
  <si>
    <t xml:space="preserve">Качуряк Галина Олексіївна </t>
  </si>
  <si>
    <t xml:space="preserve">Боричевська Любов Федорівна </t>
  </si>
  <si>
    <t xml:space="preserve">Соловчук Олена Миколаївна </t>
  </si>
  <si>
    <t xml:space="preserve">Панчук Ірина Володимирівна </t>
  </si>
  <si>
    <t>Аландаренко Юлія Олександрівна</t>
  </si>
  <si>
    <t>Мурга Тетяна Григорівна</t>
  </si>
  <si>
    <t>Власова Тетяна Станіславівна</t>
  </si>
  <si>
    <t>Фоміна Оксана Миколаївна</t>
  </si>
  <si>
    <t>Савчук Ольга Юріївна</t>
  </si>
  <si>
    <t>Козуб Катерина Іванівна</t>
  </si>
  <si>
    <t>Пундор Юлія</t>
  </si>
  <si>
    <t>Петрик Олена Миколаївна</t>
  </si>
  <si>
    <t xml:space="preserve">Дмитрук Юлія Олегівна </t>
  </si>
  <si>
    <t>Черноуз Олена Миколаївна</t>
  </si>
  <si>
    <t xml:space="preserve">Парфенюк Юлія Олександрівна </t>
  </si>
  <si>
    <t xml:space="preserve">Тимошик Михайло </t>
  </si>
  <si>
    <t>Бартіш Тетяна</t>
  </si>
  <si>
    <t>Косенко Марина Віталіївна</t>
  </si>
  <si>
    <t>Неклега Вікторія Василівна</t>
  </si>
  <si>
    <t>Волокітіна Катерина Олександрівна</t>
  </si>
  <si>
    <t xml:space="preserve">Тугай Леся Олексіївна </t>
  </si>
  <si>
    <t>Балацька Світлана Миколаївна</t>
  </si>
  <si>
    <t>Кондратеня Вікторія Анатоліївна</t>
  </si>
  <si>
    <t>Бабенко Анастасія Романівна</t>
  </si>
  <si>
    <t>Черемісіна Любов Олександрівна</t>
  </si>
  <si>
    <t>Медведенко Тетяна Адамівна</t>
  </si>
  <si>
    <t>Сепик Анна Дмитрівна</t>
  </si>
  <si>
    <t>Жежер Наталія Олексіївна</t>
  </si>
  <si>
    <t>Білик Галина Романівна</t>
  </si>
  <si>
    <t xml:space="preserve">Зернова Юлія Михайлівна </t>
  </si>
  <si>
    <t>Глібко Ірина Анатоліївна</t>
  </si>
  <si>
    <t>Портна Марина Вікторівна</t>
  </si>
  <si>
    <t>Лисиця Євгенія Валеріївна</t>
  </si>
  <si>
    <t>Скиба Ольга Валеріївна</t>
  </si>
  <si>
    <t>Брагінець Маргарита Андріївна</t>
  </si>
  <si>
    <t xml:space="preserve">Лаба Людмила Анатоліївна </t>
  </si>
  <si>
    <t xml:space="preserve">Рудацька Тетяна Миколаївна </t>
  </si>
  <si>
    <t xml:space="preserve">Желіховська Світлана </t>
  </si>
  <si>
    <t>Гаврилюк Єва Іванівна</t>
  </si>
  <si>
    <t>Скрипка Олена Олександрівна</t>
  </si>
  <si>
    <t xml:space="preserve">Саївський педагогічний колектив </t>
  </si>
  <si>
    <t>Карпюк Вікторія Костянтинівна</t>
  </si>
  <si>
    <t>Громяк Вікторія Сергіївна</t>
  </si>
  <si>
    <t>Бондаренко Лариса Анатоліївна</t>
  </si>
  <si>
    <t xml:space="preserve">Граневська Катерина Михайлівна </t>
  </si>
  <si>
    <t>Зінченко Роксолана Олександрівна</t>
  </si>
  <si>
    <t xml:space="preserve">Чеповенко Сніжанна Сергіївна </t>
  </si>
  <si>
    <t xml:space="preserve">Губанова Вікторія Миколаївна </t>
  </si>
  <si>
    <t xml:space="preserve">Садова Ірина Ігорівна </t>
  </si>
  <si>
    <t xml:space="preserve">Процак Ольга Михайлівна </t>
  </si>
  <si>
    <t xml:space="preserve">Ютиш Наталія Василівна </t>
  </si>
  <si>
    <t xml:space="preserve">Дегтярьова Марія Олександрівна </t>
  </si>
  <si>
    <t>Андрійчук Лариса Володимирівна</t>
  </si>
  <si>
    <t xml:space="preserve">Димкевич Олена Анатоліївна </t>
  </si>
  <si>
    <t>Яблуненко Юлія Григорівна</t>
  </si>
  <si>
    <t>Кладова Альона Василівна</t>
  </si>
  <si>
    <t>Самойленко Анна Анатоліївна</t>
  </si>
  <si>
    <t>Пляшко Людмила Степанівна</t>
  </si>
  <si>
    <t>Акульшина Тетяна Станіславівна</t>
  </si>
  <si>
    <t>Оленіна Валентина Миколаївна</t>
  </si>
  <si>
    <t>Стасюк Крістіна Павлівна</t>
  </si>
  <si>
    <t>Солдатенко Галина Миколаївна</t>
  </si>
  <si>
    <t xml:space="preserve">Заулічна Олена Володимирівна </t>
  </si>
  <si>
    <t>Торубара Юлія Сергіївна</t>
  </si>
  <si>
    <t>Петренко Ольга Сергіївна</t>
  </si>
  <si>
    <t xml:space="preserve"> Біцаєва Анжела Олександрівна</t>
  </si>
  <si>
    <t xml:space="preserve">Коваленко Наталія Павлівна </t>
  </si>
  <si>
    <t xml:space="preserve">Михальов Володимир Олександрович </t>
  </si>
  <si>
    <t xml:space="preserve">Недосвітна Карина Олегівна </t>
  </si>
  <si>
    <t>Іщак Олександра Анатоліївна</t>
  </si>
  <si>
    <t xml:space="preserve">Ткаченко Катерина Юріївна </t>
  </si>
  <si>
    <t>Максимова Ольга Семенко Вікторія</t>
  </si>
  <si>
    <t>Білобран Андрій Богданович</t>
  </si>
  <si>
    <t>Тимохіна Ірина Василівна</t>
  </si>
  <si>
    <t>Кобзар Євген Вікторович</t>
  </si>
  <si>
    <t>Діденко Алла Миколаївна</t>
  </si>
  <si>
    <t>Єчкалова Марія Сергіївна</t>
  </si>
  <si>
    <t>Гребінник Тетяна Савівна</t>
  </si>
  <si>
    <t xml:space="preserve">Киденко Вікторія Костянтинівна </t>
  </si>
  <si>
    <t xml:space="preserve">Косенко Віра Іванівна </t>
  </si>
  <si>
    <t>Панченко Вікторія Ігорівна</t>
  </si>
  <si>
    <t>Войно-Данчишина Ольга Леонідівна</t>
  </si>
  <si>
    <t xml:space="preserve">Філон Олексій Володимирович </t>
  </si>
  <si>
    <t>Кривозубова Ольга Миколаївна</t>
  </si>
  <si>
    <t>Титаренко Каріна Олексіївна</t>
  </si>
  <si>
    <t>Бакай Юлія Валентинівна</t>
  </si>
  <si>
    <t xml:space="preserve">Луценко Іван Валерійович </t>
  </si>
  <si>
    <t>Пилипенко Ольга Сергіївна</t>
  </si>
  <si>
    <t>Задихіна Крістіна</t>
  </si>
  <si>
    <t xml:space="preserve">Юрчук Тетяна Володимирівна </t>
  </si>
  <si>
    <t>Корецька Оксана Анатоліївна</t>
  </si>
  <si>
    <t>Нагірна Надія Ігорівна</t>
  </si>
  <si>
    <t xml:space="preserve">Чубарова Ганна Олегівна </t>
  </si>
  <si>
    <t xml:space="preserve">Тимків Анна Ігорівна </t>
  </si>
  <si>
    <t>Коломієць Марк 4 роки</t>
  </si>
  <si>
    <t>Процюк Ольга Михайлівна</t>
  </si>
  <si>
    <t xml:space="preserve">Винник Валерія Олександрівна </t>
  </si>
  <si>
    <t xml:space="preserve">Коваленко Віта Олександрівна </t>
  </si>
  <si>
    <t>Шепотько Марина Володимирівна</t>
  </si>
  <si>
    <t>Яхненко Людмила Іванівна</t>
  </si>
  <si>
    <t>Літвінова Ірина Леонідівна</t>
  </si>
  <si>
    <t xml:space="preserve">Білоус Світлана Володимирівна </t>
  </si>
  <si>
    <t>Виплавень Інна Ігорівна</t>
  </si>
  <si>
    <t>Чернишова Валентина Василівна</t>
  </si>
  <si>
    <t>Зотова Ірина Леонідівна</t>
  </si>
  <si>
    <t>Сущева Анна Михайлівна</t>
  </si>
  <si>
    <t xml:space="preserve">Воєвода Іван Григорович </t>
  </si>
  <si>
    <t>Глушенко Тетяна Миколаївна</t>
  </si>
  <si>
    <t xml:space="preserve">Гладирь Вікторія Сергіївна </t>
  </si>
  <si>
    <t>Кирилюк Олена Олександрівна</t>
  </si>
  <si>
    <t xml:space="preserve">Ладига Оксана Степанівна </t>
  </si>
  <si>
    <t xml:space="preserve">Лукницька Юлія Вікторівна </t>
  </si>
  <si>
    <t>Гошкодеря Лариса Григорівна</t>
  </si>
  <si>
    <t>Безкровна Наталія Іванівна</t>
  </si>
  <si>
    <t xml:space="preserve">Вихователь Цибулько Діана Василівна </t>
  </si>
  <si>
    <t>Савчук Юлія Степанівна</t>
  </si>
  <si>
    <t>Деміденко Людмила Степанівна</t>
  </si>
  <si>
    <t>Дейнека Світлана Миколаївна</t>
  </si>
  <si>
    <t>Сєдакова Олена Володимирівна</t>
  </si>
  <si>
    <t>Панченко Кирило Ігорович</t>
  </si>
  <si>
    <t>Пащенко Олександр Володимирович</t>
  </si>
  <si>
    <t xml:space="preserve">Дудукіна Альона Олегівна </t>
  </si>
  <si>
    <t>Гамалій Ірина Олексіївна</t>
  </si>
  <si>
    <t>Куценко Тетяна Миколаївна</t>
  </si>
  <si>
    <t>Кривошей Ольга Олегівна</t>
  </si>
  <si>
    <t>Шпак Оксана Павлівна</t>
  </si>
  <si>
    <t>Руденко Тетяна Василівна</t>
  </si>
  <si>
    <t>Чабан Людмила Віталіївна</t>
  </si>
  <si>
    <t xml:space="preserve">Мар'яненко Тетяна Андріївна </t>
  </si>
  <si>
    <t>Кудирко Ірина Віталіївна</t>
  </si>
  <si>
    <t>Нікітенко Тетяна Олександрівна</t>
  </si>
  <si>
    <t>Решетняк Марина Василівна</t>
  </si>
  <si>
    <t>№ з/п</t>
  </si>
  <si>
    <t>Компанієць Тимофій</t>
  </si>
  <si>
    <t>Михайлик Людмила</t>
  </si>
  <si>
    <t>Сидорчук Юліана</t>
  </si>
  <si>
    <t xml:space="preserve">Багно Ксенія </t>
  </si>
  <si>
    <t xml:space="preserve">Датій Ренат </t>
  </si>
  <si>
    <t xml:space="preserve">Сербін Марк </t>
  </si>
  <si>
    <t xml:space="preserve">Олійеіченко Софія </t>
  </si>
  <si>
    <t>Пузирніков Денис</t>
  </si>
  <si>
    <t>Григоренко Наталя</t>
  </si>
  <si>
    <t>Петренко Зоряна</t>
  </si>
  <si>
    <t>Власенко Єлизавета</t>
  </si>
  <si>
    <t>Покрова Мілана</t>
  </si>
  <si>
    <t>Єфименко Іван</t>
  </si>
  <si>
    <t>Нікітін Лев</t>
  </si>
  <si>
    <t>Кузнецова Варвара</t>
  </si>
  <si>
    <t>Муравйова Інеса Петрівна</t>
  </si>
  <si>
    <t>керівник Шолудько Валентина Юріївна</t>
  </si>
  <si>
    <t>Журбенко Злата Владиславівна</t>
  </si>
  <si>
    <t>Чуприна Каріна Олександрівна</t>
  </si>
  <si>
    <t>Шило Дамір Олександрович</t>
  </si>
  <si>
    <t>Постольник Анна Дмитрівна</t>
  </si>
  <si>
    <t>Артюх Вікторія Олександрівна </t>
  </si>
  <si>
    <t>Чередніченко Кіра</t>
  </si>
  <si>
    <t>Тарасенко Віталій</t>
  </si>
  <si>
    <t>Гричановська Катя</t>
  </si>
  <si>
    <t>Фесенко Артем</t>
  </si>
  <si>
    <t xml:space="preserve">Світлана Філонова </t>
  </si>
  <si>
    <t>Климюк Дарина</t>
  </si>
  <si>
    <t>Березнюк Ксенія</t>
  </si>
  <si>
    <t>Заєць Макар</t>
  </si>
  <si>
    <t>Плевако Поліна</t>
  </si>
  <si>
    <t>Шевчук Каріна</t>
  </si>
  <si>
    <t>Гудь Наталія Василівна</t>
  </si>
  <si>
    <t>Стахів Роман</t>
  </si>
  <si>
    <t>Бакуш Ярина</t>
  </si>
  <si>
    <t>Білий Артем</t>
  </si>
  <si>
    <t>Іленьків Єва</t>
  </si>
  <si>
    <t>Лазурак Максим</t>
  </si>
  <si>
    <t>Кінзерська Ольга - куратор групи</t>
  </si>
  <si>
    <t>Брусенцева Анастасія Вадимівна</t>
  </si>
  <si>
    <t>Карпекіна Даріна</t>
  </si>
  <si>
    <t>Пугач Вероніка</t>
  </si>
  <si>
    <t>Блиндарь Аріна</t>
  </si>
  <si>
    <t xml:space="preserve">Жабська Ганна Олександрівна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</si>
</sst>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Звичайни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1" Type="http://schemas.openxmlformats.org/officeDocument/2006/relationships/hyperlink" Target="https://talan.bank.gov.ua/get-user-certificate/DA-A77IbxtB_jAQ5MTmV" TargetMode="External"/><Relationship Id="rId170" Type="http://schemas.openxmlformats.org/officeDocument/2006/relationships/hyperlink" Target="https://talan.bank.gov.ua/get-user-certificate/DA-A7HHa0GdUIp61QlOj" TargetMode="External"/><Relationship Id="rId268" Type="http://schemas.openxmlformats.org/officeDocument/2006/relationships/hyperlink" Target="https://talan.bank.gov.ua/get-user-certificate/DA-A7n_vjnO_gXTZ44M1" TargetMode="External"/><Relationship Id="rId475" Type="http://schemas.openxmlformats.org/officeDocument/2006/relationships/hyperlink" Target="https://talan.bank.gov.ua/get-user-certificate/DA-A7LHPXf5mb5qdvOpm" TargetMode="External"/><Relationship Id="rId682" Type="http://schemas.openxmlformats.org/officeDocument/2006/relationships/hyperlink" Target="https://talan.bank.gov.ua/get-user-certificate/DA-A72UfBdcxxGd6bYrl" TargetMode="External"/><Relationship Id="rId128" Type="http://schemas.openxmlformats.org/officeDocument/2006/relationships/hyperlink" Target="https://talan.bank.gov.ua/get-user-certificate/DA-A7n0YOIOUNl0Dg1Kh" TargetMode="External"/><Relationship Id="rId335" Type="http://schemas.openxmlformats.org/officeDocument/2006/relationships/hyperlink" Target="https://talan.bank.gov.ua/get-user-certificate/DA-A7dQcak2nHFfQcMqb" TargetMode="External"/><Relationship Id="rId542" Type="http://schemas.openxmlformats.org/officeDocument/2006/relationships/hyperlink" Target="https://talan.bank.gov.ua/get-user-certificate/DA-A7rrMpQs0-F909_T3" TargetMode="External"/><Relationship Id="rId987" Type="http://schemas.openxmlformats.org/officeDocument/2006/relationships/hyperlink" Target="https://talan.bank.gov.ua/get-user-certificate/DA-A7uOXdA7eqoPvArfJ" TargetMode="External"/><Relationship Id="rId1172" Type="http://schemas.openxmlformats.org/officeDocument/2006/relationships/hyperlink" Target="https://talan.bank.gov.ua/get-user-certificate/DA-A7z73FMW3vSKJB_bX" TargetMode="External"/><Relationship Id="rId402" Type="http://schemas.openxmlformats.org/officeDocument/2006/relationships/hyperlink" Target="https://talan.bank.gov.ua/get-user-certificate/DA-A7dsRY7kWgesg79ik" TargetMode="External"/><Relationship Id="rId847" Type="http://schemas.openxmlformats.org/officeDocument/2006/relationships/hyperlink" Target="https://talan.bank.gov.ua/get-user-certificate/DA-A7wHynvtDOB0reEqO" TargetMode="External"/><Relationship Id="rId1032" Type="http://schemas.openxmlformats.org/officeDocument/2006/relationships/hyperlink" Target="https://talan.bank.gov.ua/get-user-certificate/DA-A7VgG64vL6bWZfq9o" TargetMode="External"/><Relationship Id="rId1477" Type="http://schemas.openxmlformats.org/officeDocument/2006/relationships/hyperlink" Target="https://talan.bank.gov.ua/get-user-certificate/5L-8DjtdJWPgQKtx-AFH" TargetMode="External"/><Relationship Id="rId707" Type="http://schemas.openxmlformats.org/officeDocument/2006/relationships/hyperlink" Target="https://talan.bank.gov.ua/get-user-certificate/DA-A7K1ghVnf0eGbQudn" TargetMode="External"/><Relationship Id="rId914" Type="http://schemas.openxmlformats.org/officeDocument/2006/relationships/hyperlink" Target="https://talan.bank.gov.ua/get-user-certificate/DA-A7_pYbVfnDqMr3er2" TargetMode="External"/><Relationship Id="rId1337" Type="http://schemas.openxmlformats.org/officeDocument/2006/relationships/hyperlink" Target="https://talan.bank.gov.ua/get-user-certificate/DA-A7Ybx_AbJ3pQ4lHdo" TargetMode="External"/><Relationship Id="rId43" Type="http://schemas.openxmlformats.org/officeDocument/2006/relationships/hyperlink" Target="https://talan.bank.gov.ua/get-user-certificate/DA-A7X7BzxjGCV5ITxun" TargetMode="External"/><Relationship Id="rId1404" Type="http://schemas.openxmlformats.org/officeDocument/2006/relationships/hyperlink" Target="https://talan.bank.gov.ua/get-user-certificate/DA-A7h_4varKSAki4lFp" TargetMode="External"/><Relationship Id="rId192" Type="http://schemas.openxmlformats.org/officeDocument/2006/relationships/hyperlink" Target="https://talan.bank.gov.ua/get-user-certificate/DA-A7dvw1RvlzvPnIGzJ" TargetMode="External"/><Relationship Id="rId497" Type="http://schemas.openxmlformats.org/officeDocument/2006/relationships/hyperlink" Target="https://talan.bank.gov.ua/get-user-certificate/DA-A7jqZrIeu8mVaHrfO" TargetMode="External"/><Relationship Id="rId357" Type="http://schemas.openxmlformats.org/officeDocument/2006/relationships/hyperlink" Target="https://talan.bank.gov.ua/get-user-certificate/DA-A74kCAgvJmUjIdHhZ" TargetMode="External"/><Relationship Id="rId1194" Type="http://schemas.openxmlformats.org/officeDocument/2006/relationships/hyperlink" Target="https://talan.bank.gov.ua/get-user-certificate/DA-A7eHRS2aCQD_Wnjnm" TargetMode="External"/><Relationship Id="rId217" Type="http://schemas.openxmlformats.org/officeDocument/2006/relationships/hyperlink" Target="https://talan.bank.gov.ua/get-user-certificate/DA-A7mt9ohy2MHw9TnVo" TargetMode="External"/><Relationship Id="rId564" Type="http://schemas.openxmlformats.org/officeDocument/2006/relationships/hyperlink" Target="https://talan.bank.gov.ua/get-user-certificate/DA-A7QXL0mu36K8HDEmX" TargetMode="External"/><Relationship Id="rId771" Type="http://schemas.openxmlformats.org/officeDocument/2006/relationships/hyperlink" Target="https://talan.bank.gov.ua/get-user-certificate/DA-A710FAbi37UecR8SB" TargetMode="External"/><Relationship Id="rId869" Type="http://schemas.openxmlformats.org/officeDocument/2006/relationships/hyperlink" Target="https://talan.bank.gov.ua/get-user-certificate/DA-A7b0TbRsi890d_k1I" TargetMode="External"/><Relationship Id="rId1499" Type="http://schemas.openxmlformats.org/officeDocument/2006/relationships/hyperlink" Target="https://talan.bank.gov.ua/get-user-certificate/cubp8EH8-fOqQpsDbs5q" TargetMode="External"/><Relationship Id="rId424" Type="http://schemas.openxmlformats.org/officeDocument/2006/relationships/hyperlink" Target="https://talan.bank.gov.ua/get-user-certificate/DA-A7nOI5jdgN99X84DL" TargetMode="External"/><Relationship Id="rId631" Type="http://schemas.openxmlformats.org/officeDocument/2006/relationships/hyperlink" Target="https://talan.bank.gov.ua/get-user-certificate/DA-A7IAavMuQhCQxS6h1" TargetMode="External"/><Relationship Id="rId729" Type="http://schemas.openxmlformats.org/officeDocument/2006/relationships/hyperlink" Target="https://talan.bank.gov.ua/get-user-certificate/DA-A7q07tptcFJyv47yc" TargetMode="External"/><Relationship Id="rId1054" Type="http://schemas.openxmlformats.org/officeDocument/2006/relationships/hyperlink" Target="https://talan.bank.gov.ua/get-user-certificate/DA-A7ADHZ-gkyG484Dlq" TargetMode="External"/><Relationship Id="rId1261" Type="http://schemas.openxmlformats.org/officeDocument/2006/relationships/hyperlink" Target="https://talan.bank.gov.ua/get-user-certificate/DA-A7oNxhVhyFmmdNQEw" TargetMode="External"/><Relationship Id="rId1359" Type="http://schemas.openxmlformats.org/officeDocument/2006/relationships/hyperlink" Target="https://talan.bank.gov.ua/get-user-certificate/DA-A7x9mOjHR1b8i_VBH" TargetMode="External"/><Relationship Id="rId936" Type="http://schemas.openxmlformats.org/officeDocument/2006/relationships/hyperlink" Target="https://talan.bank.gov.ua/get-user-certificate/DA-A78OmMj26C1tloISP" TargetMode="External"/><Relationship Id="rId1121" Type="http://schemas.openxmlformats.org/officeDocument/2006/relationships/hyperlink" Target="https://talan.bank.gov.ua/get-user-certificate/DA-A7LzNrHNVb9jTVrRw" TargetMode="External"/><Relationship Id="rId1219" Type="http://schemas.openxmlformats.org/officeDocument/2006/relationships/hyperlink" Target="https://talan.bank.gov.ua/get-user-certificate/DA-A7Byw30FKqtFoqEtI" TargetMode="External"/><Relationship Id="rId65" Type="http://schemas.openxmlformats.org/officeDocument/2006/relationships/hyperlink" Target="https://talan.bank.gov.ua/get-user-certificate/DA-A7ymgIRWlWkj_fH99" TargetMode="External"/><Relationship Id="rId1426" Type="http://schemas.openxmlformats.org/officeDocument/2006/relationships/hyperlink" Target="https://talan.bank.gov.ua/get-user-certificate/DA-A7ZrOms--asz4yasc" TargetMode="External"/><Relationship Id="rId281" Type="http://schemas.openxmlformats.org/officeDocument/2006/relationships/hyperlink" Target="https://talan.bank.gov.ua/get-user-certificate/DA-A77N_GIZjkkdJY3WN" TargetMode="External"/><Relationship Id="rId141" Type="http://schemas.openxmlformats.org/officeDocument/2006/relationships/hyperlink" Target="https://talan.bank.gov.ua/get-user-certificate/DA-A7k8aXFewcfxew4Gj" TargetMode="External"/><Relationship Id="rId379" Type="http://schemas.openxmlformats.org/officeDocument/2006/relationships/hyperlink" Target="https://talan.bank.gov.ua/get-user-certificate/DA-A7Vc_OKzZoDGpOLE4" TargetMode="External"/><Relationship Id="rId586" Type="http://schemas.openxmlformats.org/officeDocument/2006/relationships/hyperlink" Target="https://talan.bank.gov.ua/get-user-certificate/DA-A7DfAGjMHMB0kXxqA" TargetMode="External"/><Relationship Id="rId793" Type="http://schemas.openxmlformats.org/officeDocument/2006/relationships/hyperlink" Target="https://talan.bank.gov.ua/get-user-certificate/DA-A7ud7bYgADRaVIWi4" TargetMode="External"/><Relationship Id="rId7" Type="http://schemas.openxmlformats.org/officeDocument/2006/relationships/hyperlink" Target="https://talan.bank.gov.ua/get-user-certificate/DA-A7G59HGYYeBREgprH" TargetMode="External"/><Relationship Id="rId239" Type="http://schemas.openxmlformats.org/officeDocument/2006/relationships/hyperlink" Target="https://talan.bank.gov.ua/get-user-certificate/DA-A7Aj2IbKRMOByQJAc" TargetMode="External"/><Relationship Id="rId446" Type="http://schemas.openxmlformats.org/officeDocument/2006/relationships/hyperlink" Target="https://talan.bank.gov.ua/get-user-certificate/DA-A7EAPNG5cupfbTv26" TargetMode="External"/><Relationship Id="rId653" Type="http://schemas.openxmlformats.org/officeDocument/2006/relationships/hyperlink" Target="https://talan.bank.gov.ua/get-user-certificate/DA-A7nM8jMS9-haHga4i" TargetMode="External"/><Relationship Id="rId1076" Type="http://schemas.openxmlformats.org/officeDocument/2006/relationships/hyperlink" Target="https://talan.bank.gov.ua/get-user-certificate/DA-A7qzePBgath3B-w1j" TargetMode="External"/><Relationship Id="rId1283" Type="http://schemas.openxmlformats.org/officeDocument/2006/relationships/hyperlink" Target="https://talan.bank.gov.ua/get-user-certificate/DA-A7-pPmYu3VAds798D" TargetMode="External"/><Relationship Id="rId1490" Type="http://schemas.openxmlformats.org/officeDocument/2006/relationships/hyperlink" Target="https://talan.bank.gov.ua/get-user-certificate/d9PIFE5wFo1kFc2njErv" TargetMode="External"/><Relationship Id="rId306" Type="http://schemas.openxmlformats.org/officeDocument/2006/relationships/hyperlink" Target="https://talan.bank.gov.ua/get-user-certificate/DA-A72boYLKnLXhGYsQ1" TargetMode="External"/><Relationship Id="rId860" Type="http://schemas.openxmlformats.org/officeDocument/2006/relationships/hyperlink" Target="https://talan.bank.gov.ua/get-user-certificate/DA-A7ZYUq2OwBGwCrhsF" TargetMode="External"/><Relationship Id="rId958" Type="http://schemas.openxmlformats.org/officeDocument/2006/relationships/hyperlink" Target="https://talan.bank.gov.ua/get-user-certificate/DA-A7TH91xMmHaToU3vR" TargetMode="External"/><Relationship Id="rId1143" Type="http://schemas.openxmlformats.org/officeDocument/2006/relationships/hyperlink" Target="https://talan.bank.gov.ua/get-user-certificate/DA-A7JsJw4fARupn3WLA" TargetMode="External"/><Relationship Id="rId87" Type="http://schemas.openxmlformats.org/officeDocument/2006/relationships/hyperlink" Target="https://talan.bank.gov.ua/get-user-certificate/DA-A7u_iE7xORxKJwbrM" TargetMode="External"/><Relationship Id="rId513" Type="http://schemas.openxmlformats.org/officeDocument/2006/relationships/hyperlink" Target="https://talan.bank.gov.ua/get-user-certificate/DA-A7189tpFw3k5qBTsC" TargetMode="External"/><Relationship Id="rId720" Type="http://schemas.openxmlformats.org/officeDocument/2006/relationships/hyperlink" Target="https://talan.bank.gov.ua/get-user-certificate/DA-A7aTlk-KGQ3gpMXsB" TargetMode="External"/><Relationship Id="rId818" Type="http://schemas.openxmlformats.org/officeDocument/2006/relationships/hyperlink" Target="https://talan.bank.gov.ua/get-user-certificate/DA-A7DG3FqwrnYt9vfht" TargetMode="External"/><Relationship Id="rId1350" Type="http://schemas.openxmlformats.org/officeDocument/2006/relationships/hyperlink" Target="https://talan.bank.gov.ua/get-user-certificate/DA-A7yQ5lkiMkwRmADZI" TargetMode="External"/><Relationship Id="rId1448" Type="http://schemas.openxmlformats.org/officeDocument/2006/relationships/hyperlink" Target="https://talan.bank.gov.ua/get-user-certificate/DA-A7EGbM16PJ6UnYR-8" TargetMode="External"/><Relationship Id="rId1003" Type="http://schemas.openxmlformats.org/officeDocument/2006/relationships/hyperlink" Target="https://talan.bank.gov.ua/get-user-certificate/DA-A7HNsW9sajdXSZY7G" TargetMode="External"/><Relationship Id="rId1210" Type="http://schemas.openxmlformats.org/officeDocument/2006/relationships/hyperlink" Target="https://talan.bank.gov.ua/get-user-certificate/DA-A734aoxdYcSSUa6qP" TargetMode="External"/><Relationship Id="rId1308" Type="http://schemas.openxmlformats.org/officeDocument/2006/relationships/hyperlink" Target="https://talan.bank.gov.ua/get-user-certificate/DA-A7UiM6YumbNa72wre" TargetMode="External"/><Relationship Id="rId14" Type="http://schemas.openxmlformats.org/officeDocument/2006/relationships/hyperlink" Target="https://talan.bank.gov.ua/get-user-certificate/DA-A7KcrMUSF6MqCjNYc" TargetMode="External"/><Relationship Id="rId163" Type="http://schemas.openxmlformats.org/officeDocument/2006/relationships/hyperlink" Target="https://talan.bank.gov.ua/get-user-certificate/DA-A7woKM_itClTzA37J" TargetMode="External"/><Relationship Id="rId370" Type="http://schemas.openxmlformats.org/officeDocument/2006/relationships/hyperlink" Target="https://talan.bank.gov.ua/get-user-certificate/DA-A7GhzeQacSeRnN2Dw" TargetMode="External"/><Relationship Id="rId230" Type="http://schemas.openxmlformats.org/officeDocument/2006/relationships/hyperlink" Target="https://talan.bank.gov.ua/get-user-certificate/DA-A7Fh_3JtPHJphmNls" TargetMode="External"/><Relationship Id="rId468" Type="http://schemas.openxmlformats.org/officeDocument/2006/relationships/hyperlink" Target="https://talan.bank.gov.ua/get-user-certificate/DA-A764g-AH2MIKGv-X8" TargetMode="External"/><Relationship Id="rId675" Type="http://schemas.openxmlformats.org/officeDocument/2006/relationships/hyperlink" Target="https://talan.bank.gov.ua/get-user-certificate/DA-A74RdjRE-YiwFXWfQ" TargetMode="External"/><Relationship Id="rId882" Type="http://schemas.openxmlformats.org/officeDocument/2006/relationships/hyperlink" Target="https://talan.bank.gov.ua/get-user-certificate/DA-A76DmCInAlowtBkFU" TargetMode="External"/><Relationship Id="rId1098" Type="http://schemas.openxmlformats.org/officeDocument/2006/relationships/hyperlink" Target="https://talan.bank.gov.ua/get-user-certificate/DA-A7Q8P5TicXC65kyqF" TargetMode="External"/><Relationship Id="rId328" Type="http://schemas.openxmlformats.org/officeDocument/2006/relationships/hyperlink" Target="https://talan.bank.gov.ua/get-user-certificate/DA-A7RMCv56znKeXFSWo" TargetMode="External"/><Relationship Id="rId535" Type="http://schemas.openxmlformats.org/officeDocument/2006/relationships/hyperlink" Target="https://talan.bank.gov.ua/get-user-certificate/DA-A7LE-Bu4IFA6UDeHV" TargetMode="External"/><Relationship Id="rId742" Type="http://schemas.openxmlformats.org/officeDocument/2006/relationships/hyperlink" Target="https://talan.bank.gov.ua/get-user-certificate/DA-A7599FNsQU5a323RE" TargetMode="External"/><Relationship Id="rId1165" Type="http://schemas.openxmlformats.org/officeDocument/2006/relationships/hyperlink" Target="https://talan.bank.gov.ua/get-user-certificate/DA-A7pR2xZ4ABvq8pOYg" TargetMode="External"/><Relationship Id="rId1372" Type="http://schemas.openxmlformats.org/officeDocument/2006/relationships/hyperlink" Target="https://talan.bank.gov.ua/get-user-certificate/DA-A7edy8R5sGhY-DYT4" TargetMode="External"/><Relationship Id="rId602" Type="http://schemas.openxmlformats.org/officeDocument/2006/relationships/hyperlink" Target="https://talan.bank.gov.ua/get-user-certificate/DA-A7rZNSX8U6BzqEdgK" TargetMode="External"/><Relationship Id="rId1025" Type="http://schemas.openxmlformats.org/officeDocument/2006/relationships/hyperlink" Target="https://talan.bank.gov.ua/get-user-certificate/DA-A74FtzdrWD-s62L1r" TargetMode="External"/><Relationship Id="rId1232" Type="http://schemas.openxmlformats.org/officeDocument/2006/relationships/hyperlink" Target="https://talan.bank.gov.ua/get-user-certificate/DA-A7rCm9vPdGqaAMmp1" TargetMode="External"/><Relationship Id="rId907" Type="http://schemas.openxmlformats.org/officeDocument/2006/relationships/hyperlink" Target="https://talan.bank.gov.ua/get-user-certificate/DA-A7c9rZIQjSlIF9AeT" TargetMode="External"/><Relationship Id="rId36" Type="http://schemas.openxmlformats.org/officeDocument/2006/relationships/hyperlink" Target="https://talan.bank.gov.ua/get-user-certificate/DA-A7iXLzmoBwJvemO_U" TargetMode="External"/><Relationship Id="rId185" Type="http://schemas.openxmlformats.org/officeDocument/2006/relationships/hyperlink" Target="https://talan.bank.gov.ua/get-user-certificate/DA-A7fmAZbRP10N8R45j" TargetMode="External"/><Relationship Id="rId392" Type="http://schemas.openxmlformats.org/officeDocument/2006/relationships/hyperlink" Target="https://talan.bank.gov.ua/get-user-certificate/DA-A7nAPDcllHEfOv3R-" TargetMode="External"/><Relationship Id="rId697" Type="http://schemas.openxmlformats.org/officeDocument/2006/relationships/hyperlink" Target="https://talan.bank.gov.ua/get-user-certificate/DA-A7Be-jBPGD1hGZ3VD" TargetMode="External"/><Relationship Id="rId252" Type="http://schemas.openxmlformats.org/officeDocument/2006/relationships/hyperlink" Target="https://talan.bank.gov.ua/get-user-certificate/DA-A7w2lhG0u2nOoalho" TargetMode="External"/><Relationship Id="rId1187" Type="http://schemas.openxmlformats.org/officeDocument/2006/relationships/hyperlink" Target="https://talan.bank.gov.ua/get-user-certificate/DA-A74Z57JrDzGAc9iNu" TargetMode="External"/><Relationship Id="rId112" Type="http://schemas.openxmlformats.org/officeDocument/2006/relationships/hyperlink" Target="https://talan.bank.gov.ua/get-user-certificate/DA-A79jfqOzGuFwNiyP_" TargetMode="External"/><Relationship Id="rId557" Type="http://schemas.openxmlformats.org/officeDocument/2006/relationships/hyperlink" Target="https://talan.bank.gov.ua/get-user-certificate/DA-A7BCQHm6lQJdvTIy1" TargetMode="External"/><Relationship Id="rId764" Type="http://schemas.openxmlformats.org/officeDocument/2006/relationships/hyperlink" Target="https://talan.bank.gov.ua/get-user-certificate/DA-A7bdJNRhCygfHhci4" TargetMode="External"/><Relationship Id="rId971" Type="http://schemas.openxmlformats.org/officeDocument/2006/relationships/hyperlink" Target="https://talan.bank.gov.ua/get-user-certificate/DA-A7RCT7kYGHuPCyJ5m" TargetMode="External"/><Relationship Id="rId1394" Type="http://schemas.openxmlformats.org/officeDocument/2006/relationships/hyperlink" Target="https://talan.bank.gov.ua/get-user-certificate/DA-A7LitY8x66HZYbFlH" TargetMode="External"/><Relationship Id="rId417" Type="http://schemas.openxmlformats.org/officeDocument/2006/relationships/hyperlink" Target="https://talan.bank.gov.ua/get-user-certificate/DA-A7OUABEIVbToYLaxt" TargetMode="External"/><Relationship Id="rId624" Type="http://schemas.openxmlformats.org/officeDocument/2006/relationships/hyperlink" Target="https://talan.bank.gov.ua/get-user-certificate/DA-A7gyCkGqHbNGDs9M3" TargetMode="External"/><Relationship Id="rId831" Type="http://schemas.openxmlformats.org/officeDocument/2006/relationships/hyperlink" Target="https://talan.bank.gov.ua/get-user-certificate/DA-A7Cm6HkSAv7uwkd14" TargetMode="External"/><Relationship Id="rId1047" Type="http://schemas.openxmlformats.org/officeDocument/2006/relationships/hyperlink" Target="https://talan.bank.gov.ua/get-user-certificate/DA-A716nimdazMwrB6ce" TargetMode="External"/><Relationship Id="rId1254" Type="http://schemas.openxmlformats.org/officeDocument/2006/relationships/hyperlink" Target="https://talan.bank.gov.ua/get-user-certificate/DA-A7xQDsVjw5_5zW-ww" TargetMode="External"/><Relationship Id="rId1461" Type="http://schemas.openxmlformats.org/officeDocument/2006/relationships/hyperlink" Target="https://talan.bank.gov.ua/get-user-certificate/DA-A7BgYNoWsj-VRawVt" TargetMode="External"/><Relationship Id="rId929" Type="http://schemas.openxmlformats.org/officeDocument/2006/relationships/hyperlink" Target="https://talan.bank.gov.ua/get-user-certificate/DA-A7OFxsC8s-nhCHtSp" TargetMode="External"/><Relationship Id="rId1114" Type="http://schemas.openxmlformats.org/officeDocument/2006/relationships/hyperlink" Target="https://talan.bank.gov.ua/get-user-certificate/DA-A7rJRz3G0okMk5G2d" TargetMode="External"/><Relationship Id="rId1321" Type="http://schemas.openxmlformats.org/officeDocument/2006/relationships/hyperlink" Target="https://talan.bank.gov.ua/get-user-certificate/DA-A76HQvx3TsUijyZw3" TargetMode="External"/><Relationship Id="rId58" Type="http://schemas.openxmlformats.org/officeDocument/2006/relationships/hyperlink" Target="https://talan.bank.gov.ua/get-user-certificate/DA-A7byFjPqQKWl6B2_o" TargetMode="External"/><Relationship Id="rId1419" Type="http://schemas.openxmlformats.org/officeDocument/2006/relationships/hyperlink" Target="https://talan.bank.gov.ua/get-user-certificate/DA-A72ywMbdsTc4Bsoko" TargetMode="External"/><Relationship Id="rId274" Type="http://schemas.openxmlformats.org/officeDocument/2006/relationships/hyperlink" Target="https://talan.bank.gov.ua/get-user-certificate/DA-A7kMzRuYdfPsgWx85" TargetMode="External"/><Relationship Id="rId481" Type="http://schemas.openxmlformats.org/officeDocument/2006/relationships/hyperlink" Target="https://talan.bank.gov.ua/get-user-certificate/DA-A7AbSbGjrMIrhUJ_T" TargetMode="External"/><Relationship Id="rId134" Type="http://schemas.openxmlformats.org/officeDocument/2006/relationships/hyperlink" Target="https://talan.bank.gov.ua/get-user-certificate/DA-A7WI1HDPQTeA0rtky" TargetMode="External"/><Relationship Id="rId579" Type="http://schemas.openxmlformats.org/officeDocument/2006/relationships/hyperlink" Target="https://talan.bank.gov.ua/get-user-certificate/DA-A7-kcDcH3Cf3NxopH" TargetMode="External"/><Relationship Id="rId786" Type="http://schemas.openxmlformats.org/officeDocument/2006/relationships/hyperlink" Target="https://talan.bank.gov.ua/get-user-certificate/DA-A7oilqwMtPhqdHCMz" TargetMode="External"/><Relationship Id="rId993" Type="http://schemas.openxmlformats.org/officeDocument/2006/relationships/hyperlink" Target="https://talan.bank.gov.ua/get-user-certificate/DA-A78wmCOv941HySu1K" TargetMode="External"/><Relationship Id="rId341" Type="http://schemas.openxmlformats.org/officeDocument/2006/relationships/hyperlink" Target="https://talan.bank.gov.ua/get-user-certificate/DA-A7G-BWh5hGFSK5IGW" TargetMode="External"/><Relationship Id="rId439" Type="http://schemas.openxmlformats.org/officeDocument/2006/relationships/hyperlink" Target="https://talan.bank.gov.ua/get-user-certificate/DA-A7eiU7Frc_SRZQlbS" TargetMode="External"/><Relationship Id="rId646" Type="http://schemas.openxmlformats.org/officeDocument/2006/relationships/hyperlink" Target="https://talan.bank.gov.ua/get-user-certificate/DA-A7GsusyP8jY4f3QHJ" TargetMode="External"/><Relationship Id="rId1069" Type="http://schemas.openxmlformats.org/officeDocument/2006/relationships/hyperlink" Target="https://talan.bank.gov.ua/get-user-certificate/DA-A7L_aXZeM2oJm0EY2" TargetMode="External"/><Relationship Id="rId1276" Type="http://schemas.openxmlformats.org/officeDocument/2006/relationships/hyperlink" Target="https://talan.bank.gov.ua/get-user-certificate/DA-A74KvzmQ-1H0ZytMC" TargetMode="External"/><Relationship Id="rId1483" Type="http://schemas.openxmlformats.org/officeDocument/2006/relationships/hyperlink" Target="https://talan.bank.gov.ua/get-user-certificate/RwjqJR782aix_K7aTXt5" TargetMode="External"/><Relationship Id="rId201" Type="http://schemas.openxmlformats.org/officeDocument/2006/relationships/hyperlink" Target="https://talan.bank.gov.ua/get-user-certificate/DA-A7eTNeZ5VFz7Fe_pU" TargetMode="External"/><Relationship Id="rId506" Type="http://schemas.openxmlformats.org/officeDocument/2006/relationships/hyperlink" Target="https://talan.bank.gov.ua/get-user-certificate/DA-A7riYvaWD86apwm7d" TargetMode="External"/><Relationship Id="rId853" Type="http://schemas.openxmlformats.org/officeDocument/2006/relationships/hyperlink" Target="https://talan.bank.gov.ua/get-user-certificate/DA-A7n93A7rgDnfE_0z1" TargetMode="External"/><Relationship Id="rId1136" Type="http://schemas.openxmlformats.org/officeDocument/2006/relationships/hyperlink" Target="https://talan.bank.gov.ua/get-user-certificate/DA-A7UT1ZumdSJPskANX" TargetMode="External"/><Relationship Id="rId713" Type="http://schemas.openxmlformats.org/officeDocument/2006/relationships/hyperlink" Target="https://talan.bank.gov.ua/get-user-certificate/DA-A7_8hAihQNYzWV0vp" TargetMode="External"/><Relationship Id="rId920" Type="http://schemas.openxmlformats.org/officeDocument/2006/relationships/hyperlink" Target="https://talan.bank.gov.ua/get-user-certificate/DA-A72b0SLK73L6RT-ha" TargetMode="External"/><Relationship Id="rId1343" Type="http://schemas.openxmlformats.org/officeDocument/2006/relationships/hyperlink" Target="https://talan.bank.gov.ua/get-user-certificate/DA-A7XSPg21j2HTrT9VQ" TargetMode="External"/><Relationship Id="rId1203" Type="http://schemas.openxmlformats.org/officeDocument/2006/relationships/hyperlink" Target="https://talan.bank.gov.ua/get-user-certificate/DA-A7VnWNB3Pv8nr_icn" TargetMode="External"/><Relationship Id="rId1410" Type="http://schemas.openxmlformats.org/officeDocument/2006/relationships/hyperlink" Target="https://talan.bank.gov.ua/get-user-certificate/DA-A76UfE0pqPRDZDk7B" TargetMode="External"/><Relationship Id="rId1508" Type="http://schemas.openxmlformats.org/officeDocument/2006/relationships/hyperlink" Target="https://talan.bank.gov.ua/get-user-certificate/qwooRyiLN951t6Suafv_" TargetMode="External"/><Relationship Id="rId296" Type="http://schemas.openxmlformats.org/officeDocument/2006/relationships/hyperlink" Target="https://talan.bank.gov.ua/get-user-certificate/DA-A7LJ976hDdXY-eoRi" TargetMode="External"/><Relationship Id="rId156" Type="http://schemas.openxmlformats.org/officeDocument/2006/relationships/hyperlink" Target="https://talan.bank.gov.ua/get-user-certificate/DA-A7KrhVAuvCTBIiu2Q" TargetMode="External"/><Relationship Id="rId363" Type="http://schemas.openxmlformats.org/officeDocument/2006/relationships/hyperlink" Target="https://talan.bank.gov.ua/get-user-certificate/DA-A7KxwP7trNj6hz_S7" TargetMode="External"/><Relationship Id="rId570" Type="http://schemas.openxmlformats.org/officeDocument/2006/relationships/hyperlink" Target="https://talan.bank.gov.ua/get-user-certificate/DA-A78chg5_l4CH2tE9t" TargetMode="External"/><Relationship Id="rId223" Type="http://schemas.openxmlformats.org/officeDocument/2006/relationships/hyperlink" Target="https://talan.bank.gov.ua/get-user-certificate/DA-A7OtaZEkGcUghIA3q" TargetMode="External"/><Relationship Id="rId430" Type="http://schemas.openxmlformats.org/officeDocument/2006/relationships/hyperlink" Target="https://talan.bank.gov.ua/get-user-certificate/DA-A7vegTjXUHmLLDArS" TargetMode="External"/><Relationship Id="rId668" Type="http://schemas.openxmlformats.org/officeDocument/2006/relationships/hyperlink" Target="https://talan.bank.gov.ua/get-user-certificate/DA-A7H8EL2wFbQ5-ztpE" TargetMode="External"/><Relationship Id="rId875" Type="http://schemas.openxmlformats.org/officeDocument/2006/relationships/hyperlink" Target="https://talan.bank.gov.ua/get-user-certificate/DA-A7RLbf7zSul7s52Tk" TargetMode="External"/><Relationship Id="rId1060" Type="http://schemas.openxmlformats.org/officeDocument/2006/relationships/hyperlink" Target="https://talan.bank.gov.ua/get-user-certificate/DA-A7AD0eYfl7RUbaMRu" TargetMode="External"/><Relationship Id="rId1298" Type="http://schemas.openxmlformats.org/officeDocument/2006/relationships/hyperlink" Target="https://talan.bank.gov.ua/get-user-certificate/DA-A72nrdI_QGBEwyTFp" TargetMode="External"/><Relationship Id="rId528" Type="http://schemas.openxmlformats.org/officeDocument/2006/relationships/hyperlink" Target="https://talan.bank.gov.ua/get-user-certificate/DA-A7_Bh3-iN1_cTWXUY" TargetMode="External"/><Relationship Id="rId735" Type="http://schemas.openxmlformats.org/officeDocument/2006/relationships/hyperlink" Target="https://talan.bank.gov.ua/get-user-certificate/DA-A7HRBuTFo0bvwlG_m" TargetMode="External"/><Relationship Id="rId942" Type="http://schemas.openxmlformats.org/officeDocument/2006/relationships/hyperlink" Target="https://talan.bank.gov.ua/get-user-certificate/DA-A7-ZjNAPkr1OwmiJW" TargetMode="External"/><Relationship Id="rId1158" Type="http://schemas.openxmlformats.org/officeDocument/2006/relationships/hyperlink" Target="https://talan.bank.gov.ua/get-user-certificate/DA-A7EELRyGQk1OJYp6j" TargetMode="External"/><Relationship Id="rId1365" Type="http://schemas.openxmlformats.org/officeDocument/2006/relationships/hyperlink" Target="https://talan.bank.gov.ua/get-user-certificate/DA-A7fV8IU4Ov5fwmFI6" TargetMode="External"/><Relationship Id="rId1018" Type="http://schemas.openxmlformats.org/officeDocument/2006/relationships/hyperlink" Target="https://talan.bank.gov.ua/get-user-certificate/DA-A7tn-rnNC0B-tyL9M" TargetMode="External"/><Relationship Id="rId1225" Type="http://schemas.openxmlformats.org/officeDocument/2006/relationships/hyperlink" Target="https://talan.bank.gov.ua/get-user-certificate/DA-A7U0Jugn2fWsFgEBU" TargetMode="External"/><Relationship Id="rId1432" Type="http://schemas.openxmlformats.org/officeDocument/2006/relationships/hyperlink" Target="https://talan.bank.gov.ua/get-user-certificate/DA-A7kn5dqKXcT-TMYY2" TargetMode="External"/><Relationship Id="rId71" Type="http://schemas.openxmlformats.org/officeDocument/2006/relationships/hyperlink" Target="https://talan.bank.gov.ua/get-user-certificate/DA-A7oDOlMsWszeGogE3" TargetMode="External"/><Relationship Id="rId802" Type="http://schemas.openxmlformats.org/officeDocument/2006/relationships/hyperlink" Target="https://talan.bank.gov.ua/get-user-certificate/DA-A7A1gmxzK38N5b6WK" TargetMode="External"/><Relationship Id="rId29" Type="http://schemas.openxmlformats.org/officeDocument/2006/relationships/hyperlink" Target="https://talan.bank.gov.ua/get-user-certificate/DA-A7ojlBcJqsBNEhF63" TargetMode="External"/><Relationship Id="rId178" Type="http://schemas.openxmlformats.org/officeDocument/2006/relationships/hyperlink" Target="https://talan.bank.gov.ua/get-user-certificate/DA-A715AZBVBjrPouAn2" TargetMode="External"/><Relationship Id="rId385" Type="http://schemas.openxmlformats.org/officeDocument/2006/relationships/hyperlink" Target="https://talan.bank.gov.ua/get-user-certificate/DA-A7gqu_Pe6sj9tu7VX" TargetMode="External"/><Relationship Id="rId592" Type="http://schemas.openxmlformats.org/officeDocument/2006/relationships/hyperlink" Target="https://talan.bank.gov.ua/get-user-certificate/DA-A79YWncx3AoQx73Z8" TargetMode="External"/><Relationship Id="rId245" Type="http://schemas.openxmlformats.org/officeDocument/2006/relationships/hyperlink" Target="https://talan.bank.gov.ua/get-user-certificate/DA-A7S6v6lvLw2YEshR-" TargetMode="External"/><Relationship Id="rId452" Type="http://schemas.openxmlformats.org/officeDocument/2006/relationships/hyperlink" Target="https://talan.bank.gov.ua/get-user-certificate/DA-A7qib-h9WqPqDNiFF" TargetMode="External"/><Relationship Id="rId897" Type="http://schemas.openxmlformats.org/officeDocument/2006/relationships/hyperlink" Target="https://talan.bank.gov.ua/get-user-certificate/DA-A7TldG8pdsnAn2pF6" TargetMode="External"/><Relationship Id="rId1082" Type="http://schemas.openxmlformats.org/officeDocument/2006/relationships/hyperlink" Target="https://talan.bank.gov.ua/get-user-certificate/DA-A7_p-hTsj6rmV9LVr" TargetMode="External"/><Relationship Id="rId105" Type="http://schemas.openxmlformats.org/officeDocument/2006/relationships/hyperlink" Target="https://talan.bank.gov.ua/get-user-certificate/DA-A7Gl6afjz_q7zCxHT" TargetMode="External"/><Relationship Id="rId312" Type="http://schemas.openxmlformats.org/officeDocument/2006/relationships/hyperlink" Target="https://talan.bank.gov.ua/get-user-certificate/DA-A7V3QUrN8vxfdZ6Ox" TargetMode="External"/><Relationship Id="rId757" Type="http://schemas.openxmlformats.org/officeDocument/2006/relationships/hyperlink" Target="https://talan.bank.gov.ua/get-user-certificate/DA-A714af0I-f2wzvEuX" TargetMode="External"/><Relationship Id="rId964" Type="http://schemas.openxmlformats.org/officeDocument/2006/relationships/hyperlink" Target="https://talan.bank.gov.ua/get-user-certificate/DA-A77NHYfhkxd3_FaFN" TargetMode="External"/><Relationship Id="rId1387" Type="http://schemas.openxmlformats.org/officeDocument/2006/relationships/hyperlink" Target="https://talan.bank.gov.ua/get-user-certificate/DA-A7m99a80Eie6PRRhd" TargetMode="External"/><Relationship Id="rId93" Type="http://schemas.openxmlformats.org/officeDocument/2006/relationships/hyperlink" Target="https://talan.bank.gov.ua/get-user-certificate/DA-A7fF6C-ozSchfZTnp" TargetMode="External"/><Relationship Id="rId617" Type="http://schemas.openxmlformats.org/officeDocument/2006/relationships/hyperlink" Target="https://talan.bank.gov.ua/get-user-certificate/DA-A7XNfOlL7cU2aDtL-" TargetMode="External"/><Relationship Id="rId824" Type="http://schemas.openxmlformats.org/officeDocument/2006/relationships/hyperlink" Target="https://talan.bank.gov.ua/get-user-certificate/DA-A7Zy5GWlyOsjjSpZT" TargetMode="External"/><Relationship Id="rId1247" Type="http://schemas.openxmlformats.org/officeDocument/2006/relationships/hyperlink" Target="https://talan.bank.gov.ua/get-user-certificate/DA-A73GqwY98YwHquuXc" TargetMode="External"/><Relationship Id="rId1454" Type="http://schemas.openxmlformats.org/officeDocument/2006/relationships/hyperlink" Target="https://talan.bank.gov.ua/get-user-certificate/DA-A7jDImA4iOno4Cz1O" TargetMode="External"/><Relationship Id="rId1107" Type="http://schemas.openxmlformats.org/officeDocument/2006/relationships/hyperlink" Target="https://talan.bank.gov.ua/get-user-certificate/DA-A7nuCj-T1ctzVDtOX" TargetMode="External"/><Relationship Id="rId1314" Type="http://schemas.openxmlformats.org/officeDocument/2006/relationships/hyperlink" Target="https://talan.bank.gov.ua/get-user-certificate/DA-A7TUobbYsHQROJnOj" TargetMode="External"/><Relationship Id="rId20" Type="http://schemas.openxmlformats.org/officeDocument/2006/relationships/hyperlink" Target="https://talan.bank.gov.ua/get-user-certificate/DA-A76qfu7QqjD0RY67H" TargetMode="External"/><Relationship Id="rId267" Type="http://schemas.openxmlformats.org/officeDocument/2006/relationships/hyperlink" Target="https://talan.bank.gov.ua/get-user-certificate/DA-A7QvI-3J4QJYsQcSv" TargetMode="External"/><Relationship Id="rId474" Type="http://schemas.openxmlformats.org/officeDocument/2006/relationships/hyperlink" Target="https://talan.bank.gov.ua/get-user-certificate/DA-A7jiZoWSzN5Kc6KWl" TargetMode="External"/><Relationship Id="rId127" Type="http://schemas.openxmlformats.org/officeDocument/2006/relationships/hyperlink" Target="https://talan.bank.gov.ua/get-user-certificate/DA-A7QK_MwB7YRfO-p67" TargetMode="External"/><Relationship Id="rId681" Type="http://schemas.openxmlformats.org/officeDocument/2006/relationships/hyperlink" Target="https://talan.bank.gov.ua/get-user-certificate/DA-A7x2oZXwcASXM_vLJ" TargetMode="External"/><Relationship Id="rId779" Type="http://schemas.openxmlformats.org/officeDocument/2006/relationships/hyperlink" Target="https://talan.bank.gov.ua/get-user-certificate/DA-A79OZqS9htLKfjOn8" TargetMode="External"/><Relationship Id="rId986" Type="http://schemas.openxmlformats.org/officeDocument/2006/relationships/hyperlink" Target="https://talan.bank.gov.ua/get-user-certificate/DA-A7sYYoaTMDEP9tgm1" TargetMode="External"/><Relationship Id="rId334" Type="http://schemas.openxmlformats.org/officeDocument/2006/relationships/hyperlink" Target="https://talan.bank.gov.ua/get-user-certificate/DA-A7vzEvxCpcNZKU9en" TargetMode="External"/><Relationship Id="rId541" Type="http://schemas.openxmlformats.org/officeDocument/2006/relationships/hyperlink" Target="https://talan.bank.gov.ua/get-user-certificate/DA-A7GxatmW5OTe_wc-K" TargetMode="External"/><Relationship Id="rId639" Type="http://schemas.openxmlformats.org/officeDocument/2006/relationships/hyperlink" Target="https://talan.bank.gov.ua/get-user-certificate/DA-A7pJjoycvlzEDD6FP" TargetMode="External"/><Relationship Id="rId1171" Type="http://schemas.openxmlformats.org/officeDocument/2006/relationships/hyperlink" Target="https://talan.bank.gov.ua/get-user-certificate/DA-A7UUPOLpVQnNtf2qg" TargetMode="External"/><Relationship Id="rId1269" Type="http://schemas.openxmlformats.org/officeDocument/2006/relationships/hyperlink" Target="https://talan.bank.gov.ua/get-user-certificate/DA-A7CQnLtYgrhaQav7w" TargetMode="External"/><Relationship Id="rId1476" Type="http://schemas.openxmlformats.org/officeDocument/2006/relationships/hyperlink" Target="https://talan.bank.gov.ua/get-user-certificate/5L-8DPx0If5V9Nlh_Iuc" TargetMode="External"/><Relationship Id="rId401" Type="http://schemas.openxmlformats.org/officeDocument/2006/relationships/hyperlink" Target="https://talan.bank.gov.ua/get-user-certificate/DA-A74lvvohE8myxSiSs" TargetMode="External"/><Relationship Id="rId846" Type="http://schemas.openxmlformats.org/officeDocument/2006/relationships/hyperlink" Target="https://talan.bank.gov.ua/get-user-certificate/DA-A7zgMdwPGlS04r_jr" TargetMode="External"/><Relationship Id="rId1031" Type="http://schemas.openxmlformats.org/officeDocument/2006/relationships/hyperlink" Target="https://talan.bank.gov.ua/get-user-certificate/DA-A72UHjksBGxFBS9AO" TargetMode="External"/><Relationship Id="rId1129" Type="http://schemas.openxmlformats.org/officeDocument/2006/relationships/hyperlink" Target="https://talan.bank.gov.ua/get-user-certificate/DA-A7HKkiLX8-TCF46lR" TargetMode="External"/><Relationship Id="rId706" Type="http://schemas.openxmlformats.org/officeDocument/2006/relationships/hyperlink" Target="https://talan.bank.gov.ua/get-user-certificate/DA-A7wRW_FCGxNJIy9St" TargetMode="External"/><Relationship Id="rId913" Type="http://schemas.openxmlformats.org/officeDocument/2006/relationships/hyperlink" Target="https://talan.bank.gov.ua/get-user-certificate/DA-A7MwAoJIOdVwd_-Hy" TargetMode="External"/><Relationship Id="rId1336" Type="http://schemas.openxmlformats.org/officeDocument/2006/relationships/hyperlink" Target="https://talan.bank.gov.ua/get-user-certificate/DA-A7z7NxaTZgIWvaLw6" TargetMode="External"/><Relationship Id="rId42" Type="http://schemas.openxmlformats.org/officeDocument/2006/relationships/hyperlink" Target="https://talan.bank.gov.ua/get-user-certificate/DA-A70YgCSwG7qzm8WtI" TargetMode="External"/><Relationship Id="rId1403" Type="http://schemas.openxmlformats.org/officeDocument/2006/relationships/hyperlink" Target="https://talan.bank.gov.ua/get-user-certificate/DA-A7JUYYbYmfI1KfqeN" TargetMode="External"/><Relationship Id="rId191" Type="http://schemas.openxmlformats.org/officeDocument/2006/relationships/hyperlink" Target="https://talan.bank.gov.ua/get-user-certificate/DA-A7Jyby0TKwYbJNCcn" TargetMode="External"/><Relationship Id="rId289" Type="http://schemas.openxmlformats.org/officeDocument/2006/relationships/hyperlink" Target="https://talan.bank.gov.ua/get-user-certificate/DA-A7_0Or56b2SkegpGX" TargetMode="External"/><Relationship Id="rId496" Type="http://schemas.openxmlformats.org/officeDocument/2006/relationships/hyperlink" Target="https://talan.bank.gov.ua/get-user-certificate/DA-A7UckxTM8EK-eq51j" TargetMode="External"/><Relationship Id="rId149" Type="http://schemas.openxmlformats.org/officeDocument/2006/relationships/hyperlink" Target="https://talan.bank.gov.ua/get-user-certificate/DA-A7WUc4iMj-YwfoXq2" TargetMode="External"/><Relationship Id="rId356" Type="http://schemas.openxmlformats.org/officeDocument/2006/relationships/hyperlink" Target="https://talan.bank.gov.ua/get-user-certificate/DA-A7DvxtnJXFYrzRHqB" TargetMode="External"/><Relationship Id="rId563" Type="http://schemas.openxmlformats.org/officeDocument/2006/relationships/hyperlink" Target="https://talan.bank.gov.ua/get-user-certificate/DA-A7Q6_6tMcp_UPH3X3" TargetMode="External"/><Relationship Id="rId770" Type="http://schemas.openxmlformats.org/officeDocument/2006/relationships/hyperlink" Target="https://talan.bank.gov.ua/get-user-certificate/DA-A7LCHUh6OqjzMRK6Z" TargetMode="External"/><Relationship Id="rId1193" Type="http://schemas.openxmlformats.org/officeDocument/2006/relationships/hyperlink" Target="https://talan.bank.gov.ua/get-user-certificate/DA-A7iEeD-6aG3I2Cu1j" TargetMode="External"/><Relationship Id="rId216" Type="http://schemas.openxmlformats.org/officeDocument/2006/relationships/hyperlink" Target="https://talan.bank.gov.ua/get-user-certificate/DA-A7TEO8KyIfiZWOkxF" TargetMode="External"/><Relationship Id="rId423" Type="http://schemas.openxmlformats.org/officeDocument/2006/relationships/hyperlink" Target="https://talan.bank.gov.ua/get-user-certificate/DA-A7Pa3CLSgppSvj7Tu" TargetMode="External"/><Relationship Id="rId868" Type="http://schemas.openxmlformats.org/officeDocument/2006/relationships/hyperlink" Target="https://talan.bank.gov.ua/get-user-certificate/DA-A7OXDOFXe3RRSiJY-" TargetMode="External"/><Relationship Id="rId1053" Type="http://schemas.openxmlformats.org/officeDocument/2006/relationships/hyperlink" Target="https://talan.bank.gov.ua/get-user-certificate/DA-A7PJHt9IKEGmq1t5C" TargetMode="External"/><Relationship Id="rId1260" Type="http://schemas.openxmlformats.org/officeDocument/2006/relationships/hyperlink" Target="https://talan.bank.gov.ua/get-user-certificate/DA-A7qeET2qofP65xmbQ" TargetMode="External"/><Relationship Id="rId1498" Type="http://schemas.openxmlformats.org/officeDocument/2006/relationships/hyperlink" Target="https://talan.bank.gov.ua/get-user-certificate/cubp8J55k8ddlqLABb-S" TargetMode="External"/><Relationship Id="rId630" Type="http://schemas.openxmlformats.org/officeDocument/2006/relationships/hyperlink" Target="https://talan.bank.gov.ua/get-user-certificate/DA-A75rQhvwBvWfop4Z6" TargetMode="External"/><Relationship Id="rId728" Type="http://schemas.openxmlformats.org/officeDocument/2006/relationships/hyperlink" Target="https://talan.bank.gov.ua/get-user-certificate/DA-A7IgkGtoOT8PA5w5t" TargetMode="External"/><Relationship Id="rId935" Type="http://schemas.openxmlformats.org/officeDocument/2006/relationships/hyperlink" Target="https://talan.bank.gov.ua/get-user-certificate/DA-A7XsjIN8B4eBeOSCY" TargetMode="External"/><Relationship Id="rId1358" Type="http://schemas.openxmlformats.org/officeDocument/2006/relationships/hyperlink" Target="https://talan.bank.gov.ua/get-user-certificate/DA-A7AlZiemc_6unBmRn" TargetMode="External"/><Relationship Id="rId64" Type="http://schemas.openxmlformats.org/officeDocument/2006/relationships/hyperlink" Target="https://talan.bank.gov.ua/get-user-certificate/DA-A7uLhvfjhsXbq3h0o" TargetMode="External"/><Relationship Id="rId1120" Type="http://schemas.openxmlformats.org/officeDocument/2006/relationships/hyperlink" Target="https://talan.bank.gov.ua/get-user-certificate/DA-A7smKMf5OexO8zp1B" TargetMode="External"/><Relationship Id="rId1218" Type="http://schemas.openxmlformats.org/officeDocument/2006/relationships/hyperlink" Target="https://talan.bank.gov.ua/get-user-certificate/DA-A7kkD3lTNyVeG37_F" TargetMode="External"/><Relationship Id="rId1425" Type="http://schemas.openxmlformats.org/officeDocument/2006/relationships/hyperlink" Target="https://talan.bank.gov.ua/get-user-certificate/DA-A79S3YU8A8NBLiTVQ" TargetMode="External"/><Relationship Id="rId280" Type="http://schemas.openxmlformats.org/officeDocument/2006/relationships/hyperlink" Target="https://talan.bank.gov.ua/get-user-certificate/DA-A7BlwFMw35TK2-eKJ" TargetMode="External"/><Relationship Id="rId140" Type="http://schemas.openxmlformats.org/officeDocument/2006/relationships/hyperlink" Target="https://talan.bank.gov.ua/get-user-certificate/DA-A7-AAWkfnQspCUMMJ" TargetMode="External"/><Relationship Id="rId378" Type="http://schemas.openxmlformats.org/officeDocument/2006/relationships/hyperlink" Target="https://talan.bank.gov.ua/get-user-certificate/DA-A7GUWf2sULUqqzg-Z" TargetMode="External"/><Relationship Id="rId585" Type="http://schemas.openxmlformats.org/officeDocument/2006/relationships/hyperlink" Target="https://talan.bank.gov.ua/get-user-certificate/DA-A7PduonOgkjpCDddO" TargetMode="External"/><Relationship Id="rId792" Type="http://schemas.openxmlformats.org/officeDocument/2006/relationships/hyperlink" Target="https://talan.bank.gov.ua/get-user-certificate/DA-A76t4jbecCEewe0zc" TargetMode="External"/><Relationship Id="rId6" Type="http://schemas.openxmlformats.org/officeDocument/2006/relationships/hyperlink" Target="https://talan.bank.gov.ua/get-user-certificate/DA-A7mpSzKVUaLxdnBqW" TargetMode="External"/><Relationship Id="rId238" Type="http://schemas.openxmlformats.org/officeDocument/2006/relationships/hyperlink" Target="https://talan.bank.gov.ua/get-user-certificate/DA-A7LmFOQ6FPUVX8xeb" TargetMode="External"/><Relationship Id="rId445" Type="http://schemas.openxmlformats.org/officeDocument/2006/relationships/hyperlink" Target="https://talan.bank.gov.ua/get-user-certificate/DA-A7oLDSqaFjOl4EVMm" TargetMode="External"/><Relationship Id="rId652" Type="http://schemas.openxmlformats.org/officeDocument/2006/relationships/hyperlink" Target="https://talan.bank.gov.ua/get-user-certificate/DA-A7W2A-RfFh2aXppLc" TargetMode="External"/><Relationship Id="rId1075" Type="http://schemas.openxmlformats.org/officeDocument/2006/relationships/hyperlink" Target="https://talan.bank.gov.ua/get-user-certificate/DA-A7lKDYN_-3I6SojgU" TargetMode="External"/><Relationship Id="rId1282" Type="http://schemas.openxmlformats.org/officeDocument/2006/relationships/hyperlink" Target="https://talan.bank.gov.ua/get-user-certificate/DA-A7h19OtDeJGUmqWSs" TargetMode="External"/><Relationship Id="rId305" Type="http://schemas.openxmlformats.org/officeDocument/2006/relationships/hyperlink" Target="https://talan.bank.gov.ua/get-user-certificate/DA-A72kXGyasc2nmrzZd" TargetMode="External"/><Relationship Id="rId512" Type="http://schemas.openxmlformats.org/officeDocument/2006/relationships/hyperlink" Target="https://talan.bank.gov.ua/get-user-certificate/DA-A7zmUR-tWW-c2gB39" TargetMode="External"/><Relationship Id="rId957" Type="http://schemas.openxmlformats.org/officeDocument/2006/relationships/hyperlink" Target="https://talan.bank.gov.ua/get-user-certificate/DA-A7CTB41BZP6IRaSaa" TargetMode="External"/><Relationship Id="rId1142" Type="http://schemas.openxmlformats.org/officeDocument/2006/relationships/hyperlink" Target="https://talan.bank.gov.ua/get-user-certificate/DA-A7whc0JxaVGCvXqB7" TargetMode="External"/><Relationship Id="rId86" Type="http://schemas.openxmlformats.org/officeDocument/2006/relationships/hyperlink" Target="https://talan.bank.gov.ua/get-user-certificate/DA-A7FRVsqdRQNUefzSS" TargetMode="External"/><Relationship Id="rId817" Type="http://schemas.openxmlformats.org/officeDocument/2006/relationships/hyperlink" Target="https://talan.bank.gov.ua/get-user-certificate/DA-A76-4PqIuT8E6pUQA" TargetMode="External"/><Relationship Id="rId1002" Type="http://schemas.openxmlformats.org/officeDocument/2006/relationships/hyperlink" Target="https://talan.bank.gov.ua/get-user-certificate/DA-A7CzN6rCs0P1aR3fL" TargetMode="External"/><Relationship Id="rId1447" Type="http://schemas.openxmlformats.org/officeDocument/2006/relationships/hyperlink" Target="https://talan.bank.gov.ua/get-user-certificate/DA-A7-d4Wt_HTOMHcb8S" TargetMode="External"/><Relationship Id="rId1307" Type="http://schemas.openxmlformats.org/officeDocument/2006/relationships/hyperlink" Target="https://talan.bank.gov.ua/get-user-certificate/DA-A7lWknrNQEgTYh9Hl" TargetMode="External"/><Relationship Id="rId13" Type="http://schemas.openxmlformats.org/officeDocument/2006/relationships/hyperlink" Target="https://talan.bank.gov.ua/get-user-certificate/DA-A7DyB6WNdMvviWTJN" TargetMode="External"/><Relationship Id="rId162" Type="http://schemas.openxmlformats.org/officeDocument/2006/relationships/hyperlink" Target="https://talan.bank.gov.ua/get-user-certificate/DA-A7RzWpvCuUyvl_lmW" TargetMode="External"/><Relationship Id="rId467" Type="http://schemas.openxmlformats.org/officeDocument/2006/relationships/hyperlink" Target="https://talan.bank.gov.ua/get-user-certificate/DA-A7NddUcwFmZsuKJB8" TargetMode="External"/><Relationship Id="rId1097" Type="http://schemas.openxmlformats.org/officeDocument/2006/relationships/hyperlink" Target="https://talan.bank.gov.ua/get-user-certificate/DA-A7Yz7r6TD_2UnI7Xo" TargetMode="External"/><Relationship Id="rId674" Type="http://schemas.openxmlformats.org/officeDocument/2006/relationships/hyperlink" Target="https://talan.bank.gov.ua/get-user-certificate/DA-A72Pfy4diaAqFL6DP" TargetMode="External"/><Relationship Id="rId881" Type="http://schemas.openxmlformats.org/officeDocument/2006/relationships/hyperlink" Target="https://talan.bank.gov.ua/get-user-certificate/DA-A7Ih5p4Oo0ouGk5-H" TargetMode="External"/><Relationship Id="rId979" Type="http://schemas.openxmlformats.org/officeDocument/2006/relationships/hyperlink" Target="https://talan.bank.gov.ua/get-user-certificate/DA-A7GDXDm-B8xOWeTCw" TargetMode="External"/><Relationship Id="rId327" Type="http://schemas.openxmlformats.org/officeDocument/2006/relationships/hyperlink" Target="https://talan.bank.gov.ua/get-user-certificate/DA-A74i3RMw15YNYux1T" TargetMode="External"/><Relationship Id="rId534" Type="http://schemas.openxmlformats.org/officeDocument/2006/relationships/hyperlink" Target="https://talan.bank.gov.ua/get-user-certificate/DA-A79nrBBB6MsrU1KW2" TargetMode="External"/><Relationship Id="rId741" Type="http://schemas.openxmlformats.org/officeDocument/2006/relationships/hyperlink" Target="https://talan.bank.gov.ua/get-user-certificate/DA-A7kDq4HzuOn2kWKrG" TargetMode="External"/><Relationship Id="rId839" Type="http://schemas.openxmlformats.org/officeDocument/2006/relationships/hyperlink" Target="https://talan.bank.gov.ua/get-user-certificate/DA-A7heKYhVzNdIU1SVX" TargetMode="External"/><Relationship Id="rId1164" Type="http://schemas.openxmlformats.org/officeDocument/2006/relationships/hyperlink" Target="https://talan.bank.gov.ua/get-user-certificate/DA-A7S9Wwwwoq5O_T68C" TargetMode="External"/><Relationship Id="rId1371" Type="http://schemas.openxmlformats.org/officeDocument/2006/relationships/hyperlink" Target="https://talan.bank.gov.ua/get-user-certificate/DA-A79SFimy9opOaMymI" TargetMode="External"/><Relationship Id="rId1469" Type="http://schemas.openxmlformats.org/officeDocument/2006/relationships/hyperlink" Target="https://talan.bank.gov.ua/get-user-certificate/5L-8DW1OhayBLK9z5F0y" TargetMode="External"/><Relationship Id="rId601" Type="http://schemas.openxmlformats.org/officeDocument/2006/relationships/hyperlink" Target="https://talan.bank.gov.ua/get-user-certificate/DA-A7CHHCrloouW_qgon" TargetMode="External"/><Relationship Id="rId1024" Type="http://schemas.openxmlformats.org/officeDocument/2006/relationships/hyperlink" Target="https://talan.bank.gov.ua/get-user-certificate/DA-A7wSwykzfuXsp44kr" TargetMode="External"/><Relationship Id="rId1231" Type="http://schemas.openxmlformats.org/officeDocument/2006/relationships/hyperlink" Target="https://talan.bank.gov.ua/get-user-certificate/DA-A7E4eSe-oYTAwsJeO" TargetMode="External"/><Relationship Id="rId906" Type="http://schemas.openxmlformats.org/officeDocument/2006/relationships/hyperlink" Target="https://talan.bank.gov.ua/get-user-certificate/DA-A73OO4SMnnVEsxDcK" TargetMode="External"/><Relationship Id="rId1329" Type="http://schemas.openxmlformats.org/officeDocument/2006/relationships/hyperlink" Target="https://talan.bank.gov.ua/get-user-certificate/DA-A7nAkLBjNQGcLaTul" TargetMode="External"/><Relationship Id="rId35" Type="http://schemas.openxmlformats.org/officeDocument/2006/relationships/hyperlink" Target="https://talan.bank.gov.ua/get-user-certificate/DA-A77jxRYwgsK-uNAzI" TargetMode="External"/><Relationship Id="rId184" Type="http://schemas.openxmlformats.org/officeDocument/2006/relationships/hyperlink" Target="https://talan.bank.gov.ua/get-user-certificate/DA-A7GbTmW17d-t7ibmK" TargetMode="External"/><Relationship Id="rId391" Type="http://schemas.openxmlformats.org/officeDocument/2006/relationships/hyperlink" Target="https://talan.bank.gov.ua/get-user-certificate/DA-A7MVoaUegoFpY3mHt" TargetMode="External"/><Relationship Id="rId251" Type="http://schemas.openxmlformats.org/officeDocument/2006/relationships/hyperlink" Target="https://talan.bank.gov.ua/get-user-certificate/DA-A74hAn8vIZ-NFRXVK" TargetMode="External"/><Relationship Id="rId489" Type="http://schemas.openxmlformats.org/officeDocument/2006/relationships/hyperlink" Target="https://talan.bank.gov.ua/get-user-certificate/DA-A7ZAM5rBZx30-nLEd" TargetMode="External"/><Relationship Id="rId696" Type="http://schemas.openxmlformats.org/officeDocument/2006/relationships/hyperlink" Target="https://talan.bank.gov.ua/get-user-certificate/DA-A7ahSNHA9BbHgHrRU" TargetMode="External"/><Relationship Id="rId349" Type="http://schemas.openxmlformats.org/officeDocument/2006/relationships/hyperlink" Target="https://talan.bank.gov.ua/get-user-certificate/DA-A746l2F4B2n9TZoOl" TargetMode="External"/><Relationship Id="rId556" Type="http://schemas.openxmlformats.org/officeDocument/2006/relationships/hyperlink" Target="https://talan.bank.gov.ua/get-user-certificate/DA-A7VPIMRawdxr85-AL" TargetMode="External"/><Relationship Id="rId763" Type="http://schemas.openxmlformats.org/officeDocument/2006/relationships/hyperlink" Target="https://talan.bank.gov.ua/get-user-certificate/DA-A7d2VKswyMRS-LkLH" TargetMode="External"/><Relationship Id="rId1186" Type="http://schemas.openxmlformats.org/officeDocument/2006/relationships/hyperlink" Target="https://talan.bank.gov.ua/get-user-certificate/DA-A7CnTSbezrhx45rYA" TargetMode="External"/><Relationship Id="rId1393" Type="http://schemas.openxmlformats.org/officeDocument/2006/relationships/hyperlink" Target="https://talan.bank.gov.ua/get-user-certificate/DA-A7g6_uJZgYDa7VNiM" TargetMode="External"/><Relationship Id="rId111" Type="http://schemas.openxmlformats.org/officeDocument/2006/relationships/hyperlink" Target="https://talan.bank.gov.ua/get-user-certificate/DA-A7g59dO9BT5Tlhbww" TargetMode="External"/><Relationship Id="rId209" Type="http://schemas.openxmlformats.org/officeDocument/2006/relationships/hyperlink" Target="https://talan.bank.gov.ua/get-user-certificate/DA-A75_uLUhCIDlgutKF" TargetMode="External"/><Relationship Id="rId416" Type="http://schemas.openxmlformats.org/officeDocument/2006/relationships/hyperlink" Target="https://talan.bank.gov.ua/get-user-certificate/DA-A79zllez6gxQcLrCQ" TargetMode="External"/><Relationship Id="rId970" Type="http://schemas.openxmlformats.org/officeDocument/2006/relationships/hyperlink" Target="https://talan.bank.gov.ua/get-user-certificate/DA-A7AsPFZq7NsL4TqOW" TargetMode="External"/><Relationship Id="rId1046" Type="http://schemas.openxmlformats.org/officeDocument/2006/relationships/hyperlink" Target="https://talan.bank.gov.ua/get-user-certificate/DA-A7YkbjOUoE4pINr24" TargetMode="External"/><Relationship Id="rId1253" Type="http://schemas.openxmlformats.org/officeDocument/2006/relationships/hyperlink" Target="https://talan.bank.gov.ua/get-user-certificate/DA-A7dCs2exnILXX-uuT" TargetMode="External"/><Relationship Id="rId623" Type="http://schemas.openxmlformats.org/officeDocument/2006/relationships/hyperlink" Target="https://talan.bank.gov.ua/get-user-certificate/DA-A7VIy4JA3ipcTmf4M" TargetMode="External"/><Relationship Id="rId830" Type="http://schemas.openxmlformats.org/officeDocument/2006/relationships/hyperlink" Target="https://talan.bank.gov.ua/get-user-certificate/DA-A7PNEAsmZZXE1JNig" TargetMode="External"/><Relationship Id="rId928" Type="http://schemas.openxmlformats.org/officeDocument/2006/relationships/hyperlink" Target="https://talan.bank.gov.ua/get-user-certificate/DA-A7vA1Y9UDHyblSssd" TargetMode="External"/><Relationship Id="rId1460" Type="http://schemas.openxmlformats.org/officeDocument/2006/relationships/hyperlink" Target="https://talan.bank.gov.ua/get-user-certificate/DA-A7zf1doTf2DvsYpxo" TargetMode="External"/><Relationship Id="rId57" Type="http://schemas.openxmlformats.org/officeDocument/2006/relationships/hyperlink" Target="https://talan.bank.gov.ua/get-user-certificate/DA-A7u3-BnzJcQJnXuO4" TargetMode="External"/><Relationship Id="rId1113" Type="http://schemas.openxmlformats.org/officeDocument/2006/relationships/hyperlink" Target="https://talan.bank.gov.ua/get-user-certificate/DA-A7kvQGt1bzpSfeN1A" TargetMode="External"/><Relationship Id="rId1320" Type="http://schemas.openxmlformats.org/officeDocument/2006/relationships/hyperlink" Target="https://talan.bank.gov.ua/get-user-certificate/DA-A7ghyESUfNjaBQUOC" TargetMode="External"/><Relationship Id="rId1418" Type="http://schemas.openxmlformats.org/officeDocument/2006/relationships/hyperlink" Target="https://talan.bank.gov.ua/get-user-certificate/DA-A7vhNVczU7UQ-21en" TargetMode="External"/><Relationship Id="rId273" Type="http://schemas.openxmlformats.org/officeDocument/2006/relationships/hyperlink" Target="https://talan.bank.gov.ua/get-user-certificate/DA-A7zwyyeKRe86VSIib" TargetMode="External"/><Relationship Id="rId480" Type="http://schemas.openxmlformats.org/officeDocument/2006/relationships/hyperlink" Target="https://talan.bank.gov.ua/get-user-certificate/DA-A7I2jyCCuwJ1U7_ZV" TargetMode="External"/><Relationship Id="rId133" Type="http://schemas.openxmlformats.org/officeDocument/2006/relationships/hyperlink" Target="https://talan.bank.gov.ua/get-user-certificate/DA-A7BkLcZ4MjFMwkvqY" TargetMode="External"/><Relationship Id="rId340" Type="http://schemas.openxmlformats.org/officeDocument/2006/relationships/hyperlink" Target="https://talan.bank.gov.ua/get-user-certificate/DA-A7JZInEMmdjYwzndc" TargetMode="External"/><Relationship Id="rId578" Type="http://schemas.openxmlformats.org/officeDocument/2006/relationships/hyperlink" Target="https://talan.bank.gov.ua/get-user-certificate/DA-A73ZKhjxoO1JDjL_D" TargetMode="External"/><Relationship Id="rId785" Type="http://schemas.openxmlformats.org/officeDocument/2006/relationships/hyperlink" Target="https://talan.bank.gov.ua/get-user-certificate/DA-A7JfuFyEZ_xg8ByVw" TargetMode="External"/><Relationship Id="rId992" Type="http://schemas.openxmlformats.org/officeDocument/2006/relationships/hyperlink" Target="https://talan.bank.gov.ua/get-user-certificate/DA-A78ySin9xUoN4gB3N" TargetMode="External"/><Relationship Id="rId200" Type="http://schemas.openxmlformats.org/officeDocument/2006/relationships/hyperlink" Target="https://talan.bank.gov.ua/get-user-certificate/DA-A7wEqRNQo4kT2RTUX" TargetMode="External"/><Relationship Id="rId438" Type="http://schemas.openxmlformats.org/officeDocument/2006/relationships/hyperlink" Target="https://talan.bank.gov.ua/get-user-certificate/DA-A7XbhgKsXJxYvx5x7" TargetMode="External"/><Relationship Id="rId645" Type="http://schemas.openxmlformats.org/officeDocument/2006/relationships/hyperlink" Target="https://talan.bank.gov.ua/get-user-certificate/DA-A75jrSAZn2w81SHRj" TargetMode="External"/><Relationship Id="rId852" Type="http://schemas.openxmlformats.org/officeDocument/2006/relationships/hyperlink" Target="https://talan.bank.gov.ua/get-user-certificate/DA-A7-PmgYxWXQcUabKW" TargetMode="External"/><Relationship Id="rId1068" Type="http://schemas.openxmlformats.org/officeDocument/2006/relationships/hyperlink" Target="https://talan.bank.gov.ua/get-user-certificate/DA-A7xRB6rKLO2d8wsAR" TargetMode="External"/><Relationship Id="rId1275" Type="http://schemas.openxmlformats.org/officeDocument/2006/relationships/hyperlink" Target="https://talan.bank.gov.ua/get-user-certificate/DA-A7qY_3QSSINaD62lB" TargetMode="External"/><Relationship Id="rId1482" Type="http://schemas.openxmlformats.org/officeDocument/2006/relationships/hyperlink" Target="https://talan.bank.gov.ua/get-user-certificate/RwjqJaVfNRnrQP1O9gNX" TargetMode="External"/><Relationship Id="rId505" Type="http://schemas.openxmlformats.org/officeDocument/2006/relationships/hyperlink" Target="https://talan.bank.gov.ua/get-user-certificate/DA-A77U0ocAGtsr4RIsg" TargetMode="External"/><Relationship Id="rId712" Type="http://schemas.openxmlformats.org/officeDocument/2006/relationships/hyperlink" Target="https://talan.bank.gov.ua/get-user-certificate/DA-A76-H1ZYAgVgowP8G" TargetMode="External"/><Relationship Id="rId1135" Type="http://schemas.openxmlformats.org/officeDocument/2006/relationships/hyperlink" Target="https://talan.bank.gov.ua/get-user-certificate/DA-A7DqrJkCd1AG5rt7P" TargetMode="External"/><Relationship Id="rId1342" Type="http://schemas.openxmlformats.org/officeDocument/2006/relationships/hyperlink" Target="https://talan.bank.gov.ua/get-user-certificate/DA-A7vhoqHR_0OvE2qk_" TargetMode="External"/><Relationship Id="rId79" Type="http://schemas.openxmlformats.org/officeDocument/2006/relationships/hyperlink" Target="https://talan.bank.gov.ua/get-user-certificate/DA-A7bHCQkU_Y8plnoLZ" TargetMode="External"/><Relationship Id="rId1202" Type="http://schemas.openxmlformats.org/officeDocument/2006/relationships/hyperlink" Target="https://talan.bank.gov.ua/get-user-certificate/DA-A7Rfdg4OyVpbJu7hy" TargetMode="External"/><Relationship Id="rId1507" Type="http://schemas.openxmlformats.org/officeDocument/2006/relationships/hyperlink" Target="https://talan.bank.gov.ua/get-user-certificate/qwooRqdwlzSRrLPXEncK" TargetMode="External"/><Relationship Id="rId295" Type="http://schemas.openxmlformats.org/officeDocument/2006/relationships/hyperlink" Target="https://talan.bank.gov.ua/get-user-certificate/DA-A7H5UNUiFeWVSKRpm" TargetMode="External"/><Relationship Id="rId155" Type="http://schemas.openxmlformats.org/officeDocument/2006/relationships/hyperlink" Target="https://talan.bank.gov.ua/get-user-certificate/DA-A7Nf84GFKVa5olJFm" TargetMode="External"/><Relationship Id="rId362" Type="http://schemas.openxmlformats.org/officeDocument/2006/relationships/hyperlink" Target="https://talan.bank.gov.ua/get-user-certificate/DA-A7mxHHhSEVgIzvDhi" TargetMode="External"/><Relationship Id="rId1297" Type="http://schemas.openxmlformats.org/officeDocument/2006/relationships/hyperlink" Target="https://talan.bank.gov.ua/get-user-certificate/DA-A77mCh_esaHkZvFfd" TargetMode="External"/><Relationship Id="rId222" Type="http://schemas.openxmlformats.org/officeDocument/2006/relationships/hyperlink" Target="https://talan.bank.gov.ua/get-user-certificate/DA-A7UVqGeC9Ti-PF4vI" TargetMode="External"/><Relationship Id="rId667" Type="http://schemas.openxmlformats.org/officeDocument/2006/relationships/hyperlink" Target="https://talan.bank.gov.ua/get-user-certificate/DA-A7Gz39iPGz_Fy6evO" TargetMode="External"/><Relationship Id="rId874" Type="http://schemas.openxmlformats.org/officeDocument/2006/relationships/hyperlink" Target="https://talan.bank.gov.ua/get-user-certificate/DA-A71Gqexcz-tt6DDzO" TargetMode="External"/><Relationship Id="rId527" Type="http://schemas.openxmlformats.org/officeDocument/2006/relationships/hyperlink" Target="https://talan.bank.gov.ua/get-user-certificate/DA-A70af7JFs4-V0Gl1C" TargetMode="External"/><Relationship Id="rId734" Type="http://schemas.openxmlformats.org/officeDocument/2006/relationships/hyperlink" Target="https://talan.bank.gov.ua/get-user-certificate/DA-A7lOAfChrT389TjXK" TargetMode="External"/><Relationship Id="rId941" Type="http://schemas.openxmlformats.org/officeDocument/2006/relationships/hyperlink" Target="https://talan.bank.gov.ua/get-user-certificate/DA-A76jT42XTMkW0zJR_" TargetMode="External"/><Relationship Id="rId1157" Type="http://schemas.openxmlformats.org/officeDocument/2006/relationships/hyperlink" Target="https://talan.bank.gov.ua/get-user-certificate/DA-A7mvavBhl5QsINBn8" TargetMode="External"/><Relationship Id="rId1364" Type="http://schemas.openxmlformats.org/officeDocument/2006/relationships/hyperlink" Target="https://talan.bank.gov.ua/get-user-certificate/DA-A7lYGEwhiWUWGh8gV" TargetMode="External"/><Relationship Id="rId70" Type="http://schemas.openxmlformats.org/officeDocument/2006/relationships/hyperlink" Target="https://talan.bank.gov.ua/get-user-certificate/DA-A7YQ_Wf4ei07PUtGX" TargetMode="External"/><Relationship Id="rId801" Type="http://schemas.openxmlformats.org/officeDocument/2006/relationships/hyperlink" Target="https://talan.bank.gov.ua/get-user-certificate/DA-A7V6sKs_6v_3VxTXw" TargetMode="External"/><Relationship Id="rId1017" Type="http://schemas.openxmlformats.org/officeDocument/2006/relationships/hyperlink" Target="https://talan.bank.gov.ua/get-user-certificate/DA-A7MB9rkdOingQM7hM" TargetMode="External"/><Relationship Id="rId1224" Type="http://schemas.openxmlformats.org/officeDocument/2006/relationships/hyperlink" Target="https://talan.bank.gov.ua/get-user-certificate/DA-A76idq3r9wXLKj7v5" TargetMode="External"/><Relationship Id="rId1431" Type="http://schemas.openxmlformats.org/officeDocument/2006/relationships/hyperlink" Target="https://talan.bank.gov.ua/get-user-certificate/DA-A7f2NvSmFkG-sGdOU" TargetMode="External"/><Relationship Id="rId28" Type="http://schemas.openxmlformats.org/officeDocument/2006/relationships/hyperlink" Target="https://talan.bank.gov.ua/get-user-certificate/DA-A7l3W5rm85njxQb5X" TargetMode="External"/><Relationship Id="rId177" Type="http://schemas.openxmlformats.org/officeDocument/2006/relationships/hyperlink" Target="https://talan.bank.gov.ua/get-user-certificate/DA-A7exvoLR_9WZEEg0v" TargetMode="External"/><Relationship Id="rId384" Type="http://schemas.openxmlformats.org/officeDocument/2006/relationships/hyperlink" Target="https://talan.bank.gov.ua/get-user-certificate/DA-A7j2zwEe4wEtPFNx5" TargetMode="External"/><Relationship Id="rId591" Type="http://schemas.openxmlformats.org/officeDocument/2006/relationships/hyperlink" Target="https://talan.bank.gov.ua/get-user-certificate/DA-A74nKLIdoYxb5gabx" TargetMode="External"/><Relationship Id="rId244" Type="http://schemas.openxmlformats.org/officeDocument/2006/relationships/hyperlink" Target="https://talan.bank.gov.ua/get-user-certificate/DA-A7njrGi598Kk5_7HH" TargetMode="External"/><Relationship Id="rId689" Type="http://schemas.openxmlformats.org/officeDocument/2006/relationships/hyperlink" Target="https://talan.bank.gov.ua/get-user-certificate/DA-A7Ti2MTbiQc0zUJY5" TargetMode="External"/><Relationship Id="rId896" Type="http://schemas.openxmlformats.org/officeDocument/2006/relationships/hyperlink" Target="https://talan.bank.gov.ua/get-user-certificate/DA-A7V2hmNKPiXuRXaDY" TargetMode="External"/><Relationship Id="rId1081" Type="http://schemas.openxmlformats.org/officeDocument/2006/relationships/hyperlink" Target="https://talan.bank.gov.ua/get-user-certificate/DA-A772R6pSaYiCplBNA" TargetMode="External"/><Relationship Id="rId451" Type="http://schemas.openxmlformats.org/officeDocument/2006/relationships/hyperlink" Target="https://talan.bank.gov.ua/get-user-certificate/DA-A7azQhy_ThYtIkQnq" TargetMode="External"/><Relationship Id="rId549" Type="http://schemas.openxmlformats.org/officeDocument/2006/relationships/hyperlink" Target="https://talan.bank.gov.ua/get-user-certificate/DA-A7_HK5x3PsEknMITF" TargetMode="External"/><Relationship Id="rId756" Type="http://schemas.openxmlformats.org/officeDocument/2006/relationships/hyperlink" Target="https://talan.bank.gov.ua/get-user-certificate/DA-A7s6GhJc3_7gydIao" TargetMode="External"/><Relationship Id="rId1179" Type="http://schemas.openxmlformats.org/officeDocument/2006/relationships/hyperlink" Target="https://talan.bank.gov.ua/get-user-certificate/DA-A7ltTxFRK1iSQb-JB" TargetMode="External"/><Relationship Id="rId1386" Type="http://schemas.openxmlformats.org/officeDocument/2006/relationships/hyperlink" Target="https://talan.bank.gov.ua/get-user-certificate/DA-A7mWupHkVwAAPwgQe" TargetMode="External"/><Relationship Id="rId104" Type="http://schemas.openxmlformats.org/officeDocument/2006/relationships/hyperlink" Target="https://talan.bank.gov.ua/get-user-certificate/DA-A7bJ4CX3VjRXAVHte" TargetMode="External"/><Relationship Id="rId311" Type="http://schemas.openxmlformats.org/officeDocument/2006/relationships/hyperlink" Target="https://talan.bank.gov.ua/get-user-certificate/DA-A7KYiNQwIHDl95I-t" TargetMode="External"/><Relationship Id="rId409" Type="http://schemas.openxmlformats.org/officeDocument/2006/relationships/hyperlink" Target="https://talan.bank.gov.ua/get-user-certificate/DA-A7OhbP18_KXKsv54W" TargetMode="External"/><Relationship Id="rId963" Type="http://schemas.openxmlformats.org/officeDocument/2006/relationships/hyperlink" Target="https://talan.bank.gov.ua/get-user-certificate/DA-A700j0mWYbm3xPF2S" TargetMode="External"/><Relationship Id="rId1039" Type="http://schemas.openxmlformats.org/officeDocument/2006/relationships/hyperlink" Target="https://talan.bank.gov.ua/get-user-certificate/DA-A7ViB6ujIFfN7VMjw" TargetMode="External"/><Relationship Id="rId1246" Type="http://schemas.openxmlformats.org/officeDocument/2006/relationships/hyperlink" Target="https://talan.bank.gov.ua/get-user-certificate/DA-A72yno17oGEsIYESW" TargetMode="External"/><Relationship Id="rId92" Type="http://schemas.openxmlformats.org/officeDocument/2006/relationships/hyperlink" Target="https://talan.bank.gov.ua/get-user-certificate/DA-A7_HVZka3-ScDh2zG" TargetMode="External"/><Relationship Id="rId616" Type="http://schemas.openxmlformats.org/officeDocument/2006/relationships/hyperlink" Target="https://talan.bank.gov.ua/get-user-certificate/DA-A7ioUXiMoGmZsru4s" TargetMode="External"/><Relationship Id="rId823" Type="http://schemas.openxmlformats.org/officeDocument/2006/relationships/hyperlink" Target="https://talan.bank.gov.ua/get-user-certificate/DA-A7I91cWIezlpqV7Ck" TargetMode="External"/><Relationship Id="rId1453" Type="http://schemas.openxmlformats.org/officeDocument/2006/relationships/hyperlink" Target="https://talan.bank.gov.ua/get-user-certificate/DA-A74hygMfGtOR_7sZQ" TargetMode="External"/><Relationship Id="rId1106" Type="http://schemas.openxmlformats.org/officeDocument/2006/relationships/hyperlink" Target="https://talan.bank.gov.ua/get-user-certificate/DA-A7qgHgF6BC_evKE_3" TargetMode="External"/><Relationship Id="rId1313" Type="http://schemas.openxmlformats.org/officeDocument/2006/relationships/hyperlink" Target="https://talan.bank.gov.ua/get-user-certificate/DA-A7WrLgnjwjYXkfv5c" TargetMode="External"/><Relationship Id="rId199" Type="http://schemas.openxmlformats.org/officeDocument/2006/relationships/hyperlink" Target="https://talan.bank.gov.ua/get-user-certificate/DA-A7GvagwTc9SxrV3lU" TargetMode="External"/><Relationship Id="rId266" Type="http://schemas.openxmlformats.org/officeDocument/2006/relationships/hyperlink" Target="https://talan.bank.gov.ua/get-user-certificate/DA-A745c5YGWc8czb0tQ" TargetMode="External"/><Relationship Id="rId473" Type="http://schemas.openxmlformats.org/officeDocument/2006/relationships/hyperlink" Target="https://talan.bank.gov.ua/get-user-certificate/DA-A7xHLNiXijneOIahe" TargetMode="External"/><Relationship Id="rId680" Type="http://schemas.openxmlformats.org/officeDocument/2006/relationships/hyperlink" Target="https://talan.bank.gov.ua/get-user-certificate/DA-A7jYXtk0V6O3SEYXL" TargetMode="External"/><Relationship Id="rId126" Type="http://schemas.openxmlformats.org/officeDocument/2006/relationships/hyperlink" Target="https://talan.bank.gov.ua/get-user-certificate/DA-A7w7qk1MH290PmZv1" TargetMode="External"/><Relationship Id="rId333" Type="http://schemas.openxmlformats.org/officeDocument/2006/relationships/hyperlink" Target="https://talan.bank.gov.ua/get-user-certificate/DA-A7rQOjXDXh2c52gKt" TargetMode="External"/><Relationship Id="rId540" Type="http://schemas.openxmlformats.org/officeDocument/2006/relationships/hyperlink" Target="https://talan.bank.gov.ua/get-user-certificate/DA-A7hJjjv2AQnO8Wt84" TargetMode="External"/><Relationship Id="rId778" Type="http://schemas.openxmlformats.org/officeDocument/2006/relationships/hyperlink" Target="https://talan.bank.gov.ua/get-user-certificate/DA-A7GwQQK4zo3OVc8AD" TargetMode="External"/><Relationship Id="rId985" Type="http://schemas.openxmlformats.org/officeDocument/2006/relationships/hyperlink" Target="https://talan.bank.gov.ua/get-user-certificate/DA-A7lnS8p2Qb0ZBsNLF" TargetMode="External"/><Relationship Id="rId1170" Type="http://schemas.openxmlformats.org/officeDocument/2006/relationships/hyperlink" Target="https://talan.bank.gov.ua/get-user-certificate/DA-A75XdrKhGrXn7RbYK" TargetMode="External"/><Relationship Id="rId638" Type="http://schemas.openxmlformats.org/officeDocument/2006/relationships/hyperlink" Target="https://talan.bank.gov.ua/get-user-certificate/DA-A7JihvhoGaXI22Pzn" TargetMode="External"/><Relationship Id="rId845" Type="http://schemas.openxmlformats.org/officeDocument/2006/relationships/hyperlink" Target="https://talan.bank.gov.ua/get-user-certificate/DA-A7fJUVjICKMh-0MV-" TargetMode="External"/><Relationship Id="rId1030" Type="http://schemas.openxmlformats.org/officeDocument/2006/relationships/hyperlink" Target="https://talan.bank.gov.ua/get-user-certificate/DA-A7KPM1vThO96iaPhv" TargetMode="External"/><Relationship Id="rId1268" Type="http://schemas.openxmlformats.org/officeDocument/2006/relationships/hyperlink" Target="https://talan.bank.gov.ua/get-user-certificate/DA-A7aXtRaJxkgsUh3Cb" TargetMode="External"/><Relationship Id="rId1475" Type="http://schemas.openxmlformats.org/officeDocument/2006/relationships/hyperlink" Target="https://talan.bank.gov.ua/get-user-certificate/5L-8DXBf4899ma4MY62J" TargetMode="External"/><Relationship Id="rId400" Type="http://schemas.openxmlformats.org/officeDocument/2006/relationships/hyperlink" Target="https://talan.bank.gov.ua/get-user-certificate/DA-A7Y-UyAYDT6ZqQOSA" TargetMode="External"/><Relationship Id="rId705" Type="http://schemas.openxmlformats.org/officeDocument/2006/relationships/hyperlink" Target="https://talan.bank.gov.ua/get-user-certificate/DA-A7IXzVdSMFWFjqtFL" TargetMode="External"/><Relationship Id="rId1128" Type="http://schemas.openxmlformats.org/officeDocument/2006/relationships/hyperlink" Target="https://talan.bank.gov.ua/get-user-certificate/DA-A7qBCnHSU4sdgwh8l" TargetMode="External"/><Relationship Id="rId1335" Type="http://schemas.openxmlformats.org/officeDocument/2006/relationships/hyperlink" Target="https://talan.bank.gov.ua/get-user-certificate/DA-A7G7D-gTuiKRCirNA" TargetMode="External"/><Relationship Id="rId912" Type="http://schemas.openxmlformats.org/officeDocument/2006/relationships/hyperlink" Target="https://talan.bank.gov.ua/get-user-certificate/DA-A7W13aTiJ7_z_Wma8" TargetMode="External"/><Relationship Id="rId41" Type="http://schemas.openxmlformats.org/officeDocument/2006/relationships/hyperlink" Target="https://talan.bank.gov.ua/get-user-certificate/DA-A7oNxrRgrPwqz9JLc" TargetMode="External"/><Relationship Id="rId551" Type="http://schemas.openxmlformats.org/officeDocument/2006/relationships/hyperlink" Target="https://talan.bank.gov.ua/get-user-certificate/DA-A77g3U7czGBnQZBkb" TargetMode="External"/><Relationship Id="rId649" Type="http://schemas.openxmlformats.org/officeDocument/2006/relationships/hyperlink" Target="https://talan.bank.gov.ua/get-user-certificate/DA-A7Qu24qGeQMmQEAax" TargetMode="External"/><Relationship Id="rId856" Type="http://schemas.openxmlformats.org/officeDocument/2006/relationships/hyperlink" Target="https://talan.bank.gov.ua/get-user-certificate/DA-A7QjOP0JTgz_3Lbh6" TargetMode="External"/><Relationship Id="rId1181" Type="http://schemas.openxmlformats.org/officeDocument/2006/relationships/hyperlink" Target="https://talan.bank.gov.ua/get-user-certificate/DA-A7XbRmWC4Q-Yn6u4j" TargetMode="External"/><Relationship Id="rId1279" Type="http://schemas.openxmlformats.org/officeDocument/2006/relationships/hyperlink" Target="https://talan.bank.gov.ua/get-user-certificate/DA-A7Ke6SSbktuydkKVH" TargetMode="External"/><Relationship Id="rId1402" Type="http://schemas.openxmlformats.org/officeDocument/2006/relationships/hyperlink" Target="https://talan.bank.gov.ua/get-user-certificate/DA-A7J1ok_51ZQ5OPGeQ" TargetMode="External"/><Relationship Id="rId1486" Type="http://schemas.openxmlformats.org/officeDocument/2006/relationships/hyperlink" Target="https://talan.bank.gov.ua/get-user-certificate/d9PIFdEPK7BIuVvC_Q2l" TargetMode="External"/><Relationship Id="rId190" Type="http://schemas.openxmlformats.org/officeDocument/2006/relationships/hyperlink" Target="https://talan.bank.gov.ua/get-user-certificate/DA-A74bFLqQEoB3bef5s" TargetMode="External"/><Relationship Id="rId204" Type="http://schemas.openxmlformats.org/officeDocument/2006/relationships/hyperlink" Target="https://talan.bank.gov.ua/get-user-certificate/DA-A7RELpcUWV58JfAsK" TargetMode="External"/><Relationship Id="rId288" Type="http://schemas.openxmlformats.org/officeDocument/2006/relationships/hyperlink" Target="https://talan.bank.gov.ua/get-user-certificate/DA-A7C11SASgLOpCjYfm" TargetMode="External"/><Relationship Id="rId411" Type="http://schemas.openxmlformats.org/officeDocument/2006/relationships/hyperlink" Target="https://talan.bank.gov.ua/get-user-certificate/DA-A7A8cg6hL97lttCJ4" TargetMode="External"/><Relationship Id="rId509" Type="http://schemas.openxmlformats.org/officeDocument/2006/relationships/hyperlink" Target="https://talan.bank.gov.ua/get-user-certificate/DA-A7k1a1cwDdA9b7S7q" TargetMode="External"/><Relationship Id="rId1041" Type="http://schemas.openxmlformats.org/officeDocument/2006/relationships/hyperlink" Target="https://talan.bank.gov.ua/get-user-certificate/DA-A7flHA0GkmmWgDlNb" TargetMode="External"/><Relationship Id="rId1139" Type="http://schemas.openxmlformats.org/officeDocument/2006/relationships/hyperlink" Target="https://talan.bank.gov.ua/get-user-certificate/DA-A76Nz4JmwYljf3XxT" TargetMode="External"/><Relationship Id="rId1346" Type="http://schemas.openxmlformats.org/officeDocument/2006/relationships/hyperlink" Target="https://talan.bank.gov.ua/get-user-certificate/DA-A7209d5GnGJPYHIEe" TargetMode="External"/><Relationship Id="rId495" Type="http://schemas.openxmlformats.org/officeDocument/2006/relationships/hyperlink" Target="https://talan.bank.gov.ua/get-user-certificate/DA-A7ACaDRYbPOGNkGe9" TargetMode="External"/><Relationship Id="rId716" Type="http://schemas.openxmlformats.org/officeDocument/2006/relationships/hyperlink" Target="https://talan.bank.gov.ua/get-user-certificate/DA-A7lZj7DPldLzjw6Xf" TargetMode="External"/><Relationship Id="rId923" Type="http://schemas.openxmlformats.org/officeDocument/2006/relationships/hyperlink" Target="https://talan.bank.gov.ua/get-user-certificate/DA-A743TamnQZ5Dv7lbR" TargetMode="External"/><Relationship Id="rId52" Type="http://schemas.openxmlformats.org/officeDocument/2006/relationships/hyperlink" Target="https://talan.bank.gov.ua/get-user-certificate/DA-A77_O3yzd1ipP8sWL" TargetMode="External"/><Relationship Id="rId148" Type="http://schemas.openxmlformats.org/officeDocument/2006/relationships/hyperlink" Target="https://talan.bank.gov.ua/get-user-certificate/DA-A7VuFx-AUeTZPeDpu" TargetMode="External"/><Relationship Id="rId355" Type="http://schemas.openxmlformats.org/officeDocument/2006/relationships/hyperlink" Target="https://talan.bank.gov.ua/get-user-certificate/DA-A7EMLrZ0TnJVwHoPC" TargetMode="External"/><Relationship Id="rId562" Type="http://schemas.openxmlformats.org/officeDocument/2006/relationships/hyperlink" Target="https://talan.bank.gov.ua/get-user-certificate/DA-A7oi-2tYUQiARz2Uc" TargetMode="External"/><Relationship Id="rId1192" Type="http://schemas.openxmlformats.org/officeDocument/2006/relationships/hyperlink" Target="https://talan.bank.gov.ua/get-user-certificate/DA-A7aMt2BM-JYjFbfd6" TargetMode="External"/><Relationship Id="rId1206" Type="http://schemas.openxmlformats.org/officeDocument/2006/relationships/hyperlink" Target="https://talan.bank.gov.ua/get-user-certificate/DA-A771ASL_p9x_ZPlqE" TargetMode="External"/><Relationship Id="rId1413" Type="http://schemas.openxmlformats.org/officeDocument/2006/relationships/hyperlink" Target="https://talan.bank.gov.ua/get-user-certificate/DA-A70a9pSo5_SYhlc-K" TargetMode="External"/><Relationship Id="rId215" Type="http://schemas.openxmlformats.org/officeDocument/2006/relationships/hyperlink" Target="https://talan.bank.gov.ua/get-user-certificate/DA-A7H16-0ZTK_6QZoTS" TargetMode="External"/><Relationship Id="rId422" Type="http://schemas.openxmlformats.org/officeDocument/2006/relationships/hyperlink" Target="https://talan.bank.gov.ua/get-user-certificate/DA-A7WAP_KzOSVUiHm43" TargetMode="External"/><Relationship Id="rId867" Type="http://schemas.openxmlformats.org/officeDocument/2006/relationships/hyperlink" Target="https://talan.bank.gov.ua/get-user-certificate/DA-A7btDTRZa6dphOUSE" TargetMode="External"/><Relationship Id="rId1052" Type="http://schemas.openxmlformats.org/officeDocument/2006/relationships/hyperlink" Target="https://talan.bank.gov.ua/get-user-certificate/DA-A7ztw1PncpvwqaTPD" TargetMode="External"/><Relationship Id="rId1497" Type="http://schemas.openxmlformats.org/officeDocument/2006/relationships/hyperlink" Target="https://talan.bank.gov.ua/get-user-certificate/cubp82czMf8D0cjhG83C" TargetMode="External"/><Relationship Id="rId299" Type="http://schemas.openxmlformats.org/officeDocument/2006/relationships/hyperlink" Target="https://talan.bank.gov.ua/get-user-certificate/DA-A7eQ_xQqpz-087rUZ" TargetMode="External"/><Relationship Id="rId727" Type="http://schemas.openxmlformats.org/officeDocument/2006/relationships/hyperlink" Target="https://talan.bank.gov.ua/get-user-certificate/DA-A79awG_0EOxEuDbb2" TargetMode="External"/><Relationship Id="rId934" Type="http://schemas.openxmlformats.org/officeDocument/2006/relationships/hyperlink" Target="https://talan.bank.gov.ua/get-user-certificate/DA-A7b-ei3eIE__RqvsG" TargetMode="External"/><Relationship Id="rId1357" Type="http://schemas.openxmlformats.org/officeDocument/2006/relationships/hyperlink" Target="https://talan.bank.gov.ua/get-user-certificate/DA-A7ux5VaPJ8W0C4GLb" TargetMode="External"/><Relationship Id="rId63" Type="http://schemas.openxmlformats.org/officeDocument/2006/relationships/hyperlink" Target="https://talan.bank.gov.ua/get-user-certificate/DA-A7FQl6SHzORHzzV6i" TargetMode="External"/><Relationship Id="rId159" Type="http://schemas.openxmlformats.org/officeDocument/2006/relationships/hyperlink" Target="https://talan.bank.gov.ua/get-user-certificate/DA-A7PO_LvmeqrGWZ542" TargetMode="External"/><Relationship Id="rId366" Type="http://schemas.openxmlformats.org/officeDocument/2006/relationships/hyperlink" Target="https://talan.bank.gov.ua/get-user-certificate/DA-A7AIN5w2XBfh2yhfN" TargetMode="External"/><Relationship Id="rId573" Type="http://schemas.openxmlformats.org/officeDocument/2006/relationships/hyperlink" Target="https://talan.bank.gov.ua/get-user-certificate/DA-A7R22h9AViBy1xQRo" TargetMode="External"/><Relationship Id="rId780" Type="http://schemas.openxmlformats.org/officeDocument/2006/relationships/hyperlink" Target="https://talan.bank.gov.ua/get-user-certificate/DA-A7Avw402u4qLJfQJ0" TargetMode="External"/><Relationship Id="rId1217" Type="http://schemas.openxmlformats.org/officeDocument/2006/relationships/hyperlink" Target="https://talan.bank.gov.ua/get-user-certificate/DA-A741OZxnIOEc5TYOR" TargetMode="External"/><Relationship Id="rId1424" Type="http://schemas.openxmlformats.org/officeDocument/2006/relationships/hyperlink" Target="https://talan.bank.gov.ua/get-user-certificate/DA-A7M_xHCAv1cE9JLED" TargetMode="External"/><Relationship Id="rId226" Type="http://schemas.openxmlformats.org/officeDocument/2006/relationships/hyperlink" Target="https://talan.bank.gov.ua/get-user-certificate/DA-A7FaZzYdB4YcJIMcX" TargetMode="External"/><Relationship Id="rId433" Type="http://schemas.openxmlformats.org/officeDocument/2006/relationships/hyperlink" Target="https://talan.bank.gov.ua/get-user-certificate/DA-A71qB67AT31M6AhP6" TargetMode="External"/><Relationship Id="rId878" Type="http://schemas.openxmlformats.org/officeDocument/2006/relationships/hyperlink" Target="https://talan.bank.gov.ua/get-user-certificate/DA-A7puCQG4mIZdeUeaW" TargetMode="External"/><Relationship Id="rId1063" Type="http://schemas.openxmlformats.org/officeDocument/2006/relationships/hyperlink" Target="https://talan.bank.gov.ua/get-user-certificate/DA-A7CSp92vv6pNvw75y" TargetMode="External"/><Relationship Id="rId1270" Type="http://schemas.openxmlformats.org/officeDocument/2006/relationships/hyperlink" Target="https://talan.bank.gov.ua/get-user-certificate/DA-A7LphwfY8TaHzTtCg" TargetMode="External"/><Relationship Id="rId640" Type="http://schemas.openxmlformats.org/officeDocument/2006/relationships/hyperlink" Target="https://talan.bank.gov.ua/get-user-certificate/DA-A7LRLfoLeZ4757A9B" TargetMode="External"/><Relationship Id="rId738" Type="http://schemas.openxmlformats.org/officeDocument/2006/relationships/hyperlink" Target="https://talan.bank.gov.ua/get-user-certificate/DA-A7gvPoBhbZENDKD_P" TargetMode="External"/><Relationship Id="rId945" Type="http://schemas.openxmlformats.org/officeDocument/2006/relationships/hyperlink" Target="https://talan.bank.gov.ua/get-user-certificate/DA-A7lvlDtbzlFcrzTmf" TargetMode="External"/><Relationship Id="rId1368" Type="http://schemas.openxmlformats.org/officeDocument/2006/relationships/hyperlink" Target="https://talan.bank.gov.ua/get-user-certificate/DA-A7YcgFfd-pleTrXHt" TargetMode="External"/><Relationship Id="rId74" Type="http://schemas.openxmlformats.org/officeDocument/2006/relationships/hyperlink" Target="https://talan.bank.gov.ua/get-user-certificate/DA-A7SK_jeEEAzMuhqlj" TargetMode="External"/><Relationship Id="rId377" Type="http://schemas.openxmlformats.org/officeDocument/2006/relationships/hyperlink" Target="https://talan.bank.gov.ua/get-user-certificate/DA-A7xNQS8fHM88gC8XA" TargetMode="External"/><Relationship Id="rId500" Type="http://schemas.openxmlformats.org/officeDocument/2006/relationships/hyperlink" Target="https://talan.bank.gov.ua/get-user-certificate/DA-A7OZ0hg-TWMRrGBL4" TargetMode="External"/><Relationship Id="rId584" Type="http://schemas.openxmlformats.org/officeDocument/2006/relationships/hyperlink" Target="https://talan.bank.gov.ua/get-user-certificate/DA-A73u-KXQ1xFtQOBv-" TargetMode="External"/><Relationship Id="rId805" Type="http://schemas.openxmlformats.org/officeDocument/2006/relationships/hyperlink" Target="https://talan.bank.gov.ua/get-user-certificate/DA-A7LnQpFpbI9iBgH7y" TargetMode="External"/><Relationship Id="rId1130" Type="http://schemas.openxmlformats.org/officeDocument/2006/relationships/hyperlink" Target="https://talan.bank.gov.ua/get-user-certificate/DA-A7rc7gmVGxbNIWJk4" TargetMode="External"/><Relationship Id="rId1228" Type="http://schemas.openxmlformats.org/officeDocument/2006/relationships/hyperlink" Target="https://talan.bank.gov.ua/get-user-certificate/DA-A7tHpV2KTBUxNLefU" TargetMode="External"/><Relationship Id="rId1435" Type="http://schemas.openxmlformats.org/officeDocument/2006/relationships/hyperlink" Target="https://talan.bank.gov.ua/get-user-certificate/DA-A720PqDyinNtRGAeY" TargetMode="External"/><Relationship Id="rId5" Type="http://schemas.openxmlformats.org/officeDocument/2006/relationships/hyperlink" Target="https://talan.bank.gov.ua/get-user-certificate/DA-A7unByKHVstKu-0rt" TargetMode="External"/><Relationship Id="rId237" Type="http://schemas.openxmlformats.org/officeDocument/2006/relationships/hyperlink" Target="https://talan.bank.gov.ua/get-user-certificate/DA-A7_BljR0CKbBlYJQ5" TargetMode="External"/><Relationship Id="rId791" Type="http://schemas.openxmlformats.org/officeDocument/2006/relationships/hyperlink" Target="https://talan.bank.gov.ua/get-user-certificate/DA-A7GYsU5alBhvfKZf6" TargetMode="External"/><Relationship Id="rId889" Type="http://schemas.openxmlformats.org/officeDocument/2006/relationships/hyperlink" Target="https://talan.bank.gov.ua/get-user-certificate/DA-A7LGS4i25fAkB6LIK" TargetMode="External"/><Relationship Id="rId1074" Type="http://schemas.openxmlformats.org/officeDocument/2006/relationships/hyperlink" Target="https://talan.bank.gov.ua/get-user-certificate/DA-A7NV6Ofp08A70KF-W" TargetMode="External"/><Relationship Id="rId444" Type="http://schemas.openxmlformats.org/officeDocument/2006/relationships/hyperlink" Target="https://talan.bank.gov.ua/get-user-certificate/DA-A70Dl0tFj-2CH2cdX" TargetMode="External"/><Relationship Id="rId651" Type="http://schemas.openxmlformats.org/officeDocument/2006/relationships/hyperlink" Target="https://talan.bank.gov.ua/get-user-certificate/DA-A7mPecyyRkauUFZmZ" TargetMode="External"/><Relationship Id="rId749" Type="http://schemas.openxmlformats.org/officeDocument/2006/relationships/hyperlink" Target="https://talan.bank.gov.ua/get-user-certificate/DA-A7AvkFOOgE9nl_y3k" TargetMode="External"/><Relationship Id="rId1281" Type="http://schemas.openxmlformats.org/officeDocument/2006/relationships/hyperlink" Target="https://talan.bank.gov.ua/get-user-certificate/DA-A75TM-2-doKJiC3I3" TargetMode="External"/><Relationship Id="rId1379" Type="http://schemas.openxmlformats.org/officeDocument/2006/relationships/hyperlink" Target="https://talan.bank.gov.ua/get-user-certificate/DA-A71esO9QTfItyAsbC" TargetMode="External"/><Relationship Id="rId1502" Type="http://schemas.openxmlformats.org/officeDocument/2006/relationships/hyperlink" Target="https://talan.bank.gov.ua/get-user-certificate/qwooRJd490OPWiRB4wbz" TargetMode="External"/><Relationship Id="rId290" Type="http://schemas.openxmlformats.org/officeDocument/2006/relationships/hyperlink" Target="https://talan.bank.gov.ua/get-user-certificate/DA-A71mP2jYhAZtmRy4P" TargetMode="External"/><Relationship Id="rId304" Type="http://schemas.openxmlformats.org/officeDocument/2006/relationships/hyperlink" Target="https://talan.bank.gov.ua/get-user-certificate/DA-A7_GTIRaEyQNIEa9O" TargetMode="External"/><Relationship Id="rId388" Type="http://schemas.openxmlformats.org/officeDocument/2006/relationships/hyperlink" Target="https://talan.bank.gov.ua/get-user-certificate/DA-A7rGr0RjmruUlYMkq" TargetMode="External"/><Relationship Id="rId511" Type="http://schemas.openxmlformats.org/officeDocument/2006/relationships/hyperlink" Target="https://talan.bank.gov.ua/get-user-certificate/DA-A7IDOXBLE1YxBXtTs" TargetMode="External"/><Relationship Id="rId609" Type="http://schemas.openxmlformats.org/officeDocument/2006/relationships/hyperlink" Target="https://talan.bank.gov.ua/get-user-certificate/DA-A7S9i0C8Gl8n0KC9T" TargetMode="External"/><Relationship Id="rId956" Type="http://schemas.openxmlformats.org/officeDocument/2006/relationships/hyperlink" Target="https://talan.bank.gov.ua/get-user-certificate/DA-A7mp08NH2z418ePNm" TargetMode="External"/><Relationship Id="rId1141" Type="http://schemas.openxmlformats.org/officeDocument/2006/relationships/hyperlink" Target="https://talan.bank.gov.ua/get-user-certificate/DA-A77eyFuP9fBju_GZC" TargetMode="External"/><Relationship Id="rId1239" Type="http://schemas.openxmlformats.org/officeDocument/2006/relationships/hyperlink" Target="https://talan.bank.gov.ua/get-user-certificate/DA-A7jBfpnqgrwyuwm4U" TargetMode="External"/><Relationship Id="rId85" Type="http://schemas.openxmlformats.org/officeDocument/2006/relationships/hyperlink" Target="https://talan.bank.gov.ua/get-user-certificate/DA-A7HTxHw7FHJtpaWwo" TargetMode="External"/><Relationship Id="rId150" Type="http://schemas.openxmlformats.org/officeDocument/2006/relationships/hyperlink" Target="https://talan.bank.gov.ua/get-user-certificate/DA-A75WFkuZisMTya5TL" TargetMode="External"/><Relationship Id="rId595" Type="http://schemas.openxmlformats.org/officeDocument/2006/relationships/hyperlink" Target="https://talan.bank.gov.ua/get-user-certificate/DA-A7NG7w0BrJMIczHdN" TargetMode="External"/><Relationship Id="rId816" Type="http://schemas.openxmlformats.org/officeDocument/2006/relationships/hyperlink" Target="https://talan.bank.gov.ua/get-user-certificate/DA-A7eQpW9V7BVxBcDKL" TargetMode="External"/><Relationship Id="rId1001" Type="http://schemas.openxmlformats.org/officeDocument/2006/relationships/hyperlink" Target="https://talan.bank.gov.ua/get-user-certificate/DA-A7xxrgulOFifesiCy" TargetMode="External"/><Relationship Id="rId1446" Type="http://schemas.openxmlformats.org/officeDocument/2006/relationships/hyperlink" Target="https://talan.bank.gov.ua/get-user-certificate/DA-A7aun2kHxV8PX1ghD" TargetMode="External"/><Relationship Id="rId248" Type="http://schemas.openxmlformats.org/officeDocument/2006/relationships/hyperlink" Target="https://talan.bank.gov.ua/get-user-certificate/DA-A71Lj3Z-rZih9EUd1" TargetMode="External"/><Relationship Id="rId455" Type="http://schemas.openxmlformats.org/officeDocument/2006/relationships/hyperlink" Target="https://talan.bank.gov.ua/get-user-certificate/DA-A7fylpwhFZyshg4Pc" TargetMode="External"/><Relationship Id="rId662" Type="http://schemas.openxmlformats.org/officeDocument/2006/relationships/hyperlink" Target="https://talan.bank.gov.ua/get-user-certificate/DA-A72yKNpZssthy0Fad" TargetMode="External"/><Relationship Id="rId1085" Type="http://schemas.openxmlformats.org/officeDocument/2006/relationships/hyperlink" Target="https://talan.bank.gov.ua/get-user-certificate/DA-A75F5Fq--N1z79Euj" TargetMode="External"/><Relationship Id="rId1292" Type="http://schemas.openxmlformats.org/officeDocument/2006/relationships/hyperlink" Target="https://talan.bank.gov.ua/get-user-certificate/DA-A7NZSVDeP1VIHNn_a" TargetMode="External"/><Relationship Id="rId1306" Type="http://schemas.openxmlformats.org/officeDocument/2006/relationships/hyperlink" Target="https://talan.bank.gov.ua/get-user-certificate/DA-A7BaeHXGB5lNtpE6P" TargetMode="External"/><Relationship Id="rId1513" Type="http://schemas.openxmlformats.org/officeDocument/2006/relationships/printerSettings" Target="../printerSettings/printerSettings1.bin"/><Relationship Id="rId12" Type="http://schemas.openxmlformats.org/officeDocument/2006/relationships/hyperlink" Target="https://talan.bank.gov.ua/get-user-certificate/DA-A76SxNAIt5tGGsM9X" TargetMode="External"/><Relationship Id="rId108" Type="http://schemas.openxmlformats.org/officeDocument/2006/relationships/hyperlink" Target="https://talan.bank.gov.ua/get-user-certificate/DA-A7notjxUocpm23oBt" TargetMode="External"/><Relationship Id="rId315" Type="http://schemas.openxmlformats.org/officeDocument/2006/relationships/hyperlink" Target="https://talan.bank.gov.ua/get-user-certificate/DA-A7sudctXG5hLn6FBQ" TargetMode="External"/><Relationship Id="rId522" Type="http://schemas.openxmlformats.org/officeDocument/2006/relationships/hyperlink" Target="https://talan.bank.gov.ua/get-user-certificate/DA-A7uBnUDxYxg7NPEil" TargetMode="External"/><Relationship Id="rId967" Type="http://schemas.openxmlformats.org/officeDocument/2006/relationships/hyperlink" Target="https://talan.bank.gov.ua/get-user-certificate/DA-A74w76GgAKYWhqXdf" TargetMode="External"/><Relationship Id="rId1152" Type="http://schemas.openxmlformats.org/officeDocument/2006/relationships/hyperlink" Target="https://talan.bank.gov.ua/get-user-certificate/DA-A7PrUUy2nOvQMyj5M" TargetMode="External"/><Relationship Id="rId96" Type="http://schemas.openxmlformats.org/officeDocument/2006/relationships/hyperlink" Target="https://talan.bank.gov.ua/get-user-certificate/DA-A7FaN1UK2Fqnry6Qx" TargetMode="External"/><Relationship Id="rId161" Type="http://schemas.openxmlformats.org/officeDocument/2006/relationships/hyperlink" Target="https://talan.bank.gov.ua/get-user-certificate/DA-A7ToO3BP9se_Xz2va" TargetMode="External"/><Relationship Id="rId399" Type="http://schemas.openxmlformats.org/officeDocument/2006/relationships/hyperlink" Target="https://talan.bank.gov.ua/get-user-certificate/DA-A7zrNoGOU4qpxYR8X" TargetMode="External"/><Relationship Id="rId827" Type="http://schemas.openxmlformats.org/officeDocument/2006/relationships/hyperlink" Target="https://talan.bank.gov.ua/get-user-certificate/DA-A7c-siMn_IW3gmvti" TargetMode="External"/><Relationship Id="rId1012" Type="http://schemas.openxmlformats.org/officeDocument/2006/relationships/hyperlink" Target="https://talan.bank.gov.ua/get-user-certificate/DA-A7xo3Iy792tmSh70-" TargetMode="External"/><Relationship Id="rId1457" Type="http://schemas.openxmlformats.org/officeDocument/2006/relationships/hyperlink" Target="https://talan.bank.gov.ua/get-user-certificate/DA-A7b71nAO4Md5rgKI3" TargetMode="External"/><Relationship Id="rId259" Type="http://schemas.openxmlformats.org/officeDocument/2006/relationships/hyperlink" Target="https://talan.bank.gov.ua/get-user-certificate/DA-A7x3-bCMW8fDqz-rq" TargetMode="External"/><Relationship Id="rId466" Type="http://schemas.openxmlformats.org/officeDocument/2006/relationships/hyperlink" Target="https://talan.bank.gov.ua/get-user-certificate/DA-A7B9_WCJLfhs0zbqK" TargetMode="External"/><Relationship Id="rId673" Type="http://schemas.openxmlformats.org/officeDocument/2006/relationships/hyperlink" Target="https://talan.bank.gov.ua/get-user-certificate/DA-A7M2qn_iaDcFYvTJi" TargetMode="External"/><Relationship Id="rId880" Type="http://schemas.openxmlformats.org/officeDocument/2006/relationships/hyperlink" Target="https://talan.bank.gov.ua/get-user-certificate/DA-A7lS8D0HgUOriwKjf" TargetMode="External"/><Relationship Id="rId1096" Type="http://schemas.openxmlformats.org/officeDocument/2006/relationships/hyperlink" Target="https://talan.bank.gov.ua/get-user-certificate/DA-A7YTXQYWnE8kwbZWt" TargetMode="External"/><Relationship Id="rId1317" Type="http://schemas.openxmlformats.org/officeDocument/2006/relationships/hyperlink" Target="https://talan.bank.gov.ua/get-user-certificate/DA-A7ltxIcbWJeGtlDWv" TargetMode="External"/><Relationship Id="rId23" Type="http://schemas.openxmlformats.org/officeDocument/2006/relationships/hyperlink" Target="https://talan.bank.gov.ua/get-user-certificate/DA-A7Y2HaHCzp_8Itsy4" TargetMode="External"/><Relationship Id="rId119" Type="http://schemas.openxmlformats.org/officeDocument/2006/relationships/hyperlink" Target="https://talan.bank.gov.ua/get-user-certificate/DA-A7skfk5YkYfHFWeA1" TargetMode="External"/><Relationship Id="rId326" Type="http://schemas.openxmlformats.org/officeDocument/2006/relationships/hyperlink" Target="https://talan.bank.gov.ua/get-user-certificate/DA-A7UlkgkJ7bwAgCplZ" TargetMode="External"/><Relationship Id="rId533" Type="http://schemas.openxmlformats.org/officeDocument/2006/relationships/hyperlink" Target="https://talan.bank.gov.ua/get-user-certificate/DA-A7Y9t7vkENFxA05rK" TargetMode="External"/><Relationship Id="rId978" Type="http://schemas.openxmlformats.org/officeDocument/2006/relationships/hyperlink" Target="https://talan.bank.gov.ua/get-user-certificate/DA-A7bJB7R6Xmtrk7_uu" TargetMode="External"/><Relationship Id="rId1163" Type="http://schemas.openxmlformats.org/officeDocument/2006/relationships/hyperlink" Target="https://talan.bank.gov.ua/get-user-certificate/DA-A7UOlUWujJC7-m9OR" TargetMode="External"/><Relationship Id="rId1370" Type="http://schemas.openxmlformats.org/officeDocument/2006/relationships/hyperlink" Target="https://talan.bank.gov.ua/get-user-certificate/DA-A7bw4maU5vy9xvbbs" TargetMode="External"/><Relationship Id="rId740" Type="http://schemas.openxmlformats.org/officeDocument/2006/relationships/hyperlink" Target="https://talan.bank.gov.ua/get-user-certificate/DA-A7sQW1t0QXIbCwl-h" TargetMode="External"/><Relationship Id="rId838" Type="http://schemas.openxmlformats.org/officeDocument/2006/relationships/hyperlink" Target="https://talan.bank.gov.ua/get-user-certificate/DA-A7nCFk3PtDx2PiT0-" TargetMode="External"/><Relationship Id="rId1023" Type="http://schemas.openxmlformats.org/officeDocument/2006/relationships/hyperlink" Target="https://talan.bank.gov.ua/get-user-certificate/DA-A7YRAXrXp8wCPivbG" TargetMode="External"/><Relationship Id="rId1468" Type="http://schemas.openxmlformats.org/officeDocument/2006/relationships/hyperlink" Target="https://talan.bank.gov.ua/get-user-certificate/5L-8DS52-g6_2qYlRVMX" TargetMode="External"/><Relationship Id="rId172" Type="http://schemas.openxmlformats.org/officeDocument/2006/relationships/hyperlink" Target="https://talan.bank.gov.ua/get-user-certificate/DA-A7xtqhW2Q_Lh39iiu" TargetMode="External"/><Relationship Id="rId477" Type="http://schemas.openxmlformats.org/officeDocument/2006/relationships/hyperlink" Target="https://talan.bank.gov.ua/get-user-certificate/DA-A7Re0GGarG_NwJfml" TargetMode="External"/><Relationship Id="rId600" Type="http://schemas.openxmlformats.org/officeDocument/2006/relationships/hyperlink" Target="https://talan.bank.gov.ua/get-user-certificate/DA-A7l5hWVH1W9k1tA7y" TargetMode="External"/><Relationship Id="rId684" Type="http://schemas.openxmlformats.org/officeDocument/2006/relationships/hyperlink" Target="https://talan.bank.gov.ua/get-user-certificate/DA-A7rZ8ZEZjMFWM6bTi" TargetMode="External"/><Relationship Id="rId1230" Type="http://schemas.openxmlformats.org/officeDocument/2006/relationships/hyperlink" Target="https://talan.bank.gov.ua/get-user-certificate/DA-A7XGw03y4_J8Dumtn" TargetMode="External"/><Relationship Id="rId1328" Type="http://schemas.openxmlformats.org/officeDocument/2006/relationships/hyperlink" Target="https://talan.bank.gov.ua/get-user-certificate/DA-A7iTyeHenRkoBlG8J" TargetMode="External"/><Relationship Id="rId337" Type="http://schemas.openxmlformats.org/officeDocument/2006/relationships/hyperlink" Target="https://talan.bank.gov.ua/get-user-certificate/DA-A7EB38SOokBlyfH6S" TargetMode="External"/><Relationship Id="rId891" Type="http://schemas.openxmlformats.org/officeDocument/2006/relationships/hyperlink" Target="https://talan.bank.gov.ua/get-user-certificate/DA-A7oS9V2talLPllmYh" TargetMode="External"/><Relationship Id="rId905" Type="http://schemas.openxmlformats.org/officeDocument/2006/relationships/hyperlink" Target="https://talan.bank.gov.ua/get-user-certificate/DA-A7zlGzftjFDXNmseu" TargetMode="External"/><Relationship Id="rId989" Type="http://schemas.openxmlformats.org/officeDocument/2006/relationships/hyperlink" Target="https://talan.bank.gov.ua/get-user-certificate/DA-A7DpDkyiJXzSxfr4o" TargetMode="External"/><Relationship Id="rId34" Type="http://schemas.openxmlformats.org/officeDocument/2006/relationships/hyperlink" Target="https://talan.bank.gov.ua/get-user-certificate/DA-A7AScqQzmoIrlS00A" TargetMode="External"/><Relationship Id="rId544" Type="http://schemas.openxmlformats.org/officeDocument/2006/relationships/hyperlink" Target="https://talan.bank.gov.ua/get-user-certificate/DA-A7qi33ocdGaJyDqV8" TargetMode="External"/><Relationship Id="rId751" Type="http://schemas.openxmlformats.org/officeDocument/2006/relationships/hyperlink" Target="https://talan.bank.gov.ua/get-user-certificate/DA-A7NRu6xDSSO2ReH4m" TargetMode="External"/><Relationship Id="rId849" Type="http://schemas.openxmlformats.org/officeDocument/2006/relationships/hyperlink" Target="https://talan.bank.gov.ua/get-user-certificate/DA-A78JvBjySQoAPj2WE" TargetMode="External"/><Relationship Id="rId1174" Type="http://schemas.openxmlformats.org/officeDocument/2006/relationships/hyperlink" Target="https://talan.bank.gov.ua/get-user-certificate/DA-A7FCJYj0tM-0gGPDZ" TargetMode="External"/><Relationship Id="rId1381" Type="http://schemas.openxmlformats.org/officeDocument/2006/relationships/hyperlink" Target="https://talan.bank.gov.ua/get-user-certificate/DA-A7ysvqjHmbOWZoIy2" TargetMode="External"/><Relationship Id="rId1479" Type="http://schemas.openxmlformats.org/officeDocument/2006/relationships/hyperlink" Target="https://talan.bank.gov.ua/get-user-certificate/RwjqJz7nYtXlL0J0Ufq5" TargetMode="External"/><Relationship Id="rId183" Type="http://schemas.openxmlformats.org/officeDocument/2006/relationships/hyperlink" Target="https://talan.bank.gov.ua/get-user-certificate/DA-A7LlvfY7PdQPxHtfN" TargetMode="External"/><Relationship Id="rId390" Type="http://schemas.openxmlformats.org/officeDocument/2006/relationships/hyperlink" Target="https://talan.bank.gov.ua/get-user-certificate/DA-A7k2Cgg6_eyoTNaBO" TargetMode="External"/><Relationship Id="rId404" Type="http://schemas.openxmlformats.org/officeDocument/2006/relationships/hyperlink" Target="https://talan.bank.gov.ua/get-user-certificate/DA-A7qMWF34Fsqu43FGt" TargetMode="External"/><Relationship Id="rId611" Type="http://schemas.openxmlformats.org/officeDocument/2006/relationships/hyperlink" Target="https://talan.bank.gov.ua/get-user-certificate/DA-A79MSozdqqh_eF2CX" TargetMode="External"/><Relationship Id="rId1034" Type="http://schemas.openxmlformats.org/officeDocument/2006/relationships/hyperlink" Target="https://talan.bank.gov.ua/get-user-certificate/DA-A7kJxqWhczSGR7XAD" TargetMode="External"/><Relationship Id="rId1241" Type="http://schemas.openxmlformats.org/officeDocument/2006/relationships/hyperlink" Target="https://talan.bank.gov.ua/get-user-certificate/DA-A7-J014hmbvzx3S5G" TargetMode="External"/><Relationship Id="rId1339" Type="http://schemas.openxmlformats.org/officeDocument/2006/relationships/hyperlink" Target="https://talan.bank.gov.ua/get-user-certificate/DA-A7q37DUghk8CtCnK5" TargetMode="External"/><Relationship Id="rId250" Type="http://schemas.openxmlformats.org/officeDocument/2006/relationships/hyperlink" Target="https://talan.bank.gov.ua/get-user-certificate/DA-A7OVIBzxyw2ynkz9g" TargetMode="External"/><Relationship Id="rId488" Type="http://schemas.openxmlformats.org/officeDocument/2006/relationships/hyperlink" Target="https://talan.bank.gov.ua/get-user-certificate/DA-A7q7Dvr0evjX-YsIU" TargetMode="External"/><Relationship Id="rId695" Type="http://schemas.openxmlformats.org/officeDocument/2006/relationships/hyperlink" Target="https://talan.bank.gov.ua/get-user-certificate/DA-A7veqRMgU0lVdvrI7" TargetMode="External"/><Relationship Id="rId709" Type="http://schemas.openxmlformats.org/officeDocument/2006/relationships/hyperlink" Target="https://talan.bank.gov.ua/get-user-certificate/DA-A7laZClweoOdhw2to" TargetMode="External"/><Relationship Id="rId916" Type="http://schemas.openxmlformats.org/officeDocument/2006/relationships/hyperlink" Target="https://talan.bank.gov.ua/get-user-certificate/DA-A7oXfpoRD-8I6vt8f" TargetMode="External"/><Relationship Id="rId1101" Type="http://schemas.openxmlformats.org/officeDocument/2006/relationships/hyperlink" Target="https://talan.bank.gov.ua/get-user-certificate/DA-A7HOBTqfDMdP8cTqA" TargetMode="External"/><Relationship Id="rId45" Type="http://schemas.openxmlformats.org/officeDocument/2006/relationships/hyperlink" Target="https://talan.bank.gov.ua/get-user-certificate/DA-A7V1lodtX6fsjZj85" TargetMode="External"/><Relationship Id="rId110" Type="http://schemas.openxmlformats.org/officeDocument/2006/relationships/hyperlink" Target="https://talan.bank.gov.ua/get-user-certificate/DA-A7JTfdziGej1HIThC" TargetMode="External"/><Relationship Id="rId348" Type="http://schemas.openxmlformats.org/officeDocument/2006/relationships/hyperlink" Target="https://talan.bank.gov.ua/get-user-certificate/DA-A7grxzXG_YPqn3TOV" TargetMode="External"/><Relationship Id="rId555" Type="http://schemas.openxmlformats.org/officeDocument/2006/relationships/hyperlink" Target="https://talan.bank.gov.ua/get-user-certificate/DA-A7G6e5YRyoXzn0Y8-" TargetMode="External"/><Relationship Id="rId762" Type="http://schemas.openxmlformats.org/officeDocument/2006/relationships/hyperlink" Target="https://talan.bank.gov.ua/get-user-certificate/DA-A7f-bu4Aig9A7Rsuh" TargetMode="External"/><Relationship Id="rId1185" Type="http://schemas.openxmlformats.org/officeDocument/2006/relationships/hyperlink" Target="https://talan.bank.gov.ua/get-user-certificate/DA-A7bwFWOqUwDx1FQjL" TargetMode="External"/><Relationship Id="rId1392" Type="http://schemas.openxmlformats.org/officeDocument/2006/relationships/hyperlink" Target="https://talan.bank.gov.ua/get-user-certificate/DA-A78zsLnXv2ChOnO2V" TargetMode="External"/><Relationship Id="rId1406" Type="http://schemas.openxmlformats.org/officeDocument/2006/relationships/hyperlink" Target="https://talan.bank.gov.ua/get-user-certificate/DA-A7wIcReGmT45QwAXc" TargetMode="External"/><Relationship Id="rId194" Type="http://schemas.openxmlformats.org/officeDocument/2006/relationships/hyperlink" Target="https://talan.bank.gov.ua/get-user-certificate/DA-A7BRkoxFUgp3X-1Tm" TargetMode="External"/><Relationship Id="rId208" Type="http://schemas.openxmlformats.org/officeDocument/2006/relationships/hyperlink" Target="https://talan.bank.gov.ua/get-user-certificate/DA-A7XPX2kdzXfPe9BST" TargetMode="External"/><Relationship Id="rId415" Type="http://schemas.openxmlformats.org/officeDocument/2006/relationships/hyperlink" Target="https://talan.bank.gov.ua/get-user-certificate/DA-A7zDE2avQwwVDPCpw" TargetMode="External"/><Relationship Id="rId622" Type="http://schemas.openxmlformats.org/officeDocument/2006/relationships/hyperlink" Target="https://talan.bank.gov.ua/get-user-certificate/DA-A7bfTA1RkHrOmaHbl" TargetMode="External"/><Relationship Id="rId1045" Type="http://schemas.openxmlformats.org/officeDocument/2006/relationships/hyperlink" Target="https://talan.bank.gov.ua/get-user-certificate/DA-A7GzTOOmUWxmrBq97" TargetMode="External"/><Relationship Id="rId1252" Type="http://schemas.openxmlformats.org/officeDocument/2006/relationships/hyperlink" Target="https://talan.bank.gov.ua/get-user-certificate/DA-A7IW2JqfKZIiIeeQp" TargetMode="External"/><Relationship Id="rId261" Type="http://schemas.openxmlformats.org/officeDocument/2006/relationships/hyperlink" Target="https://talan.bank.gov.ua/get-user-certificate/DA-A7MyJ607zHiWi5rV1" TargetMode="External"/><Relationship Id="rId499" Type="http://schemas.openxmlformats.org/officeDocument/2006/relationships/hyperlink" Target="https://talan.bank.gov.ua/get-user-certificate/DA-A7qyh7G7VcOtXDPdV" TargetMode="External"/><Relationship Id="rId927" Type="http://schemas.openxmlformats.org/officeDocument/2006/relationships/hyperlink" Target="https://talan.bank.gov.ua/get-user-certificate/DA-A7KpdPsdMIc6ryAeO" TargetMode="External"/><Relationship Id="rId1112" Type="http://schemas.openxmlformats.org/officeDocument/2006/relationships/hyperlink" Target="https://talan.bank.gov.ua/get-user-certificate/DA-A7yb71VP7vHsxfc19" TargetMode="External"/><Relationship Id="rId56" Type="http://schemas.openxmlformats.org/officeDocument/2006/relationships/hyperlink" Target="https://talan.bank.gov.ua/get-user-certificate/DA-A7GF8RrJSbUSMhT3f" TargetMode="External"/><Relationship Id="rId359" Type="http://schemas.openxmlformats.org/officeDocument/2006/relationships/hyperlink" Target="https://talan.bank.gov.ua/get-user-certificate/DA-A7mFPUe3f-McJ0WCJ" TargetMode="External"/><Relationship Id="rId566" Type="http://schemas.openxmlformats.org/officeDocument/2006/relationships/hyperlink" Target="https://talan.bank.gov.ua/get-user-certificate/DA-A77d7yVH_zhmavD-u" TargetMode="External"/><Relationship Id="rId773" Type="http://schemas.openxmlformats.org/officeDocument/2006/relationships/hyperlink" Target="https://talan.bank.gov.ua/get-user-certificate/DA-A7YmnWjH1xP9YwsgV" TargetMode="External"/><Relationship Id="rId1196" Type="http://schemas.openxmlformats.org/officeDocument/2006/relationships/hyperlink" Target="https://talan.bank.gov.ua/get-user-certificate/DA-A7LWS2hRk4PCILwAo" TargetMode="External"/><Relationship Id="rId1417" Type="http://schemas.openxmlformats.org/officeDocument/2006/relationships/hyperlink" Target="https://talan.bank.gov.ua/get-user-certificate/DA-A7pFiwbHB8qOvhX2f" TargetMode="External"/><Relationship Id="rId121" Type="http://schemas.openxmlformats.org/officeDocument/2006/relationships/hyperlink" Target="https://talan.bank.gov.ua/get-user-certificate/DA-A7S-lHdKpDaEuHmP5" TargetMode="External"/><Relationship Id="rId219" Type="http://schemas.openxmlformats.org/officeDocument/2006/relationships/hyperlink" Target="https://talan.bank.gov.ua/get-user-certificate/DA-A7i2uJMh2NO3Us_pG" TargetMode="External"/><Relationship Id="rId426" Type="http://schemas.openxmlformats.org/officeDocument/2006/relationships/hyperlink" Target="https://talan.bank.gov.ua/get-user-certificate/DA-A7YsZx1JZOxSt_ybJ" TargetMode="External"/><Relationship Id="rId633" Type="http://schemas.openxmlformats.org/officeDocument/2006/relationships/hyperlink" Target="https://talan.bank.gov.ua/get-user-certificate/DA-A797BXDdd8HuVqSBc" TargetMode="External"/><Relationship Id="rId980" Type="http://schemas.openxmlformats.org/officeDocument/2006/relationships/hyperlink" Target="https://talan.bank.gov.ua/get-user-certificate/DA-A7hk0y8LJ7d6TnUOm" TargetMode="External"/><Relationship Id="rId1056" Type="http://schemas.openxmlformats.org/officeDocument/2006/relationships/hyperlink" Target="https://talan.bank.gov.ua/get-user-certificate/DA-A7LxBsO7_3XZGX9TP" TargetMode="External"/><Relationship Id="rId1263" Type="http://schemas.openxmlformats.org/officeDocument/2006/relationships/hyperlink" Target="https://talan.bank.gov.ua/get-user-certificate/DA-A7iy4g_0Mc1c0dBSn" TargetMode="External"/><Relationship Id="rId840" Type="http://schemas.openxmlformats.org/officeDocument/2006/relationships/hyperlink" Target="https://talan.bank.gov.ua/get-user-certificate/DA-A7v5j5slqME-y9pgC" TargetMode="External"/><Relationship Id="rId938" Type="http://schemas.openxmlformats.org/officeDocument/2006/relationships/hyperlink" Target="https://talan.bank.gov.ua/get-user-certificate/DA-A7R_VZ_gCIm8lSWgv" TargetMode="External"/><Relationship Id="rId1470" Type="http://schemas.openxmlformats.org/officeDocument/2006/relationships/hyperlink" Target="https://talan.bank.gov.ua/get-user-certificate/5L-8DDQjmtQOx-0PHMW7" TargetMode="External"/><Relationship Id="rId67" Type="http://schemas.openxmlformats.org/officeDocument/2006/relationships/hyperlink" Target="https://talan.bank.gov.ua/get-user-certificate/DA-A7AQTNNLMbsO3dkTX" TargetMode="External"/><Relationship Id="rId272" Type="http://schemas.openxmlformats.org/officeDocument/2006/relationships/hyperlink" Target="https://talan.bank.gov.ua/get-user-certificate/DA-A7adIh8IRNL1uuPIj" TargetMode="External"/><Relationship Id="rId577" Type="http://schemas.openxmlformats.org/officeDocument/2006/relationships/hyperlink" Target="https://talan.bank.gov.ua/get-user-certificate/DA-A7ysg4hukfFIP9XZb" TargetMode="External"/><Relationship Id="rId700" Type="http://schemas.openxmlformats.org/officeDocument/2006/relationships/hyperlink" Target="https://talan.bank.gov.ua/get-user-certificate/DA-A7_Ni083bvaM2ESED" TargetMode="External"/><Relationship Id="rId1123" Type="http://schemas.openxmlformats.org/officeDocument/2006/relationships/hyperlink" Target="https://talan.bank.gov.ua/get-user-certificate/DA-A7ImQ_tfI-S-vDiqf" TargetMode="External"/><Relationship Id="rId1330" Type="http://schemas.openxmlformats.org/officeDocument/2006/relationships/hyperlink" Target="https://talan.bank.gov.ua/get-user-certificate/DA-A7hIr6Dl9zu-M8Hux" TargetMode="External"/><Relationship Id="rId1428" Type="http://schemas.openxmlformats.org/officeDocument/2006/relationships/hyperlink" Target="https://talan.bank.gov.ua/get-user-certificate/DA-A7oN8G3BCy0fkDm4U" TargetMode="External"/><Relationship Id="rId132" Type="http://schemas.openxmlformats.org/officeDocument/2006/relationships/hyperlink" Target="https://talan.bank.gov.ua/get-user-certificate/DA-A7kxQ9xFV47KRNXH3" TargetMode="External"/><Relationship Id="rId784" Type="http://schemas.openxmlformats.org/officeDocument/2006/relationships/hyperlink" Target="https://talan.bank.gov.ua/get-user-certificate/DA-A7OvkGSajAXY2XFJW" TargetMode="External"/><Relationship Id="rId991" Type="http://schemas.openxmlformats.org/officeDocument/2006/relationships/hyperlink" Target="https://talan.bank.gov.ua/get-user-certificate/DA-A7S8kUjfjnejKdp7s" TargetMode="External"/><Relationship Id="rId1067" Type="http://schemas.openxmlformats.org/officeDocument/2006/relationships/hyperlink" Target="https://talan.bank.gov.ua/get-user-certificate/DA-A7WM-XydpkWElSJFD" TargetMode="External"/><Relationship Id="rId437" Type="http://schemas.openxmlformats.org/officeDocument/2006/relationships/hyperlink" Target="https://talan.bank.gov.ua/get-user-certificate/DA-A7Qd7myuUxSLqaoEA" TargetMode="External"/><Relationship Id="rId644" Type="http://schemas.openxmlformats.org/officeDocument/2006/relationships/hyperlink" Target="https://talan.bank.gov.ua/get-user-certificate/DA-A7AXTwn-FA2GWoWy8" TargetMode="External"/><Relationship Id="rId851" Type="http://schemas.openxmlformats.org/officeDocument/2006/relationships/hyperlink" Target="https://talan.bank.gov.ua/get-user-certificate/DA-A7JpmTpW4tB3lom3U" TargetMode="External"/><Relationship Id="rId1274" Type="http://schemas.openxmlformats.org/officeDocument/2006/relationships/hyperlink" Target="https://talan.bank.gov.ua/get-user-certificate/DA-A787cp-AByEBIrM_s" TargetMode="External"/><Relationship Id="rId1481" Type="http://schemas.openxmlformats.org/officeDocument/2006/relationships/hyperlink" Target="https://talan.bank.gov.ua/get-user-certificate/RwjqJ9qcjzir82MpteS4" TargetMode="External"/><Relationship Id="rId283" Type="http://schemas.openxmlformats.org/officeDocument/2006/relationships/hyperlink" Target="https://talan.bank.gov.ua/get-user-certificate/DA-A7ro5RTxie7dRDt1P" TargetMode="External"/><Relationship Id="rId490" Type="http://schemas.openxmlformats.org/officeDocument/2006/relationships/hyperlink" Target="https://talan.bank.gov.ua/get-user-certificate/DA-A7aWaFezUGpMuvdEL" TargetMode="External"/><Relationship Id="rId504" Type="http://schemas.openxmlformats.org/officeDocument/2006/relationships/hyperlink" Target="https://talan.bank.gov.ua/get-user-certificate/DA-A7U2Sq6lmLpqc90OH" TargetMode="External"/><Relationship Id="rId711" Type="http://schemas.openxmlformats.org/officeDocument/2006/relationships/hyperlink" Target="https://talan.bank.gov.ua/get-user-certificate/DA-A7M3u3Kb6u4qyriiv" TargetMode="External"/><Relationship Id="rId949" Type="http://schemas.openxmlformats.org/officeDocument/2006/relationships/hyperlink" Target="https://talan.bank.gov.ua/get-user-certificate/DA-A7p4cC9_EaLi88jnz" TargetMode="External"/><Relationship Id="rId1134" Type="http://schemas.openxmlformats.org/officeDocument/2006/relationships/hyperlink" Target="https://talan.bank.gov.ua/get-user-certificate/DA-A7pwSgKS44dn1yLnt" TargetMode="External"/><Relationship Id="rId1341" Type="http://schemas.openxmlformats.org/officeDocument/2006/relationships/hyperlink" Target="https://talan.bank.gov.ua/get-user-certificate/DA-A7u2oJQ8tG9r5AyoM" TargetMode="External"/><Relationship Id="rId78" Type="http://schemas.openxmlformats.org/officeDocument/2006/relationships/hyperlink" Target="https://talan.bank.gov.ua/get-user-certificate/DA-A7zpFBw-YKHEi9YIz" TargetMode="External"/><Relationship Id="rId143" Type="http://schemas.openxmlformats.org/officeDocument/2006/relationships/hyperlink" Target="https://talan.bank.gov.ua/get-user-certificate/DA-A7WzHFpo_BmtmQfi8" TargetMode="External"/><Relationship Id="rId350" Type="http://schemas.openxmlformats.org/officeDocument/2006/relationships/hyperlink" Target="https://talan.bank.gov.ua/get-user-certificate/DA-A7igIqth5akFIrtSJ" TargetMode="External"/><Relationship Id="rId588" Type="http://schemas.openxmlformats.org/officeDocument/2006/relationships/hyperlink" Target="https://talan.bank.gov.ua/get-user-certificate/DA-A7Jll7T0iYJIi0IvE" TargetMode="External"/><Relationship Id="rId795" Type="http://schemas.openxmlformats.org/officeDocument/2006/relationships/hyperlink" Target="https://talan.bank.gov.ua/get-user-certificate/DA-A7sMDXwZiqCDRBYwW" TargetMode="External"/><Relationship Id="rId809" Type="http://schemas.openxmlformats.org/officeDocument/2006/relationships/hyperlink" Target="https://talan.bank.gov.ua/get-user-certificate/DA-A7irW6i4NGLekZv3q" TargetMode="External"/><Relationship Id="rId1201" Type="http://schemas.openxmlformats.org/officeDocument/2006/relationships/hyperlink" Target="https://talan.bank.gov.ua/get-user-certificate/DA-A7IlReaiT47OS00o-" TargetMode="External"/><Relationship Id="rId1439" Type="http://schemas.openxmlformats.org/officeDocument/2006/relationships/hyperlink" Target="https://talan.bank.gov.ua/get-user-certificate/DA-A7PEhHw4ydhiyi57Q" TargetMode="External"/><Relationship Id="rId9" Type="http://schemas.openxmlformats.org/officeDocument/2006/relationships/hyperlink" Target="https://talan.bank.gov.ua/get-user-certificate/DA-A78Mvj7nze1e1EizU" TargetMode="External"/><Relationship Id="rId210" Type="http://schemas.openxmlformats.org/officeDocument/2006/relationships/hyperlink" Target="https://talan.bank.gov.ua/get-user-certificate/DA-A7CsXlbK1kNPirwGG" TargetMode="External"/><Relationship Id="rId448" Type="http://schemas.openxmlformats.org/officeDocument/2006/relationships/hyperlink" Target="https://talan.bank.gov.ua/get-user-certificate/DA-A7QynK1u4T8aHWlRQ" TargetMode="External"/><Relationship Id="rId655" Type="http://schemas.openxmlformats.org/officeDocument/2006/relationships/hyperlink" Target="https://talan.bank.gov.ua/get-user-certificate/DA-A7OMhNcMBEyU0GTf5" TargetMode="External"/><Relationship Id="rId862" Type="http://schemas.openxmlformats.org/officeDocument/2006/relationships/hyperlink" Target="https://talan.bank.gov.ua/get-user-certificate/DA-A7SF48NnVwJh8R96f" TargetMode="External"/><Relationship Id="rId1078" Type="http://schemas.openxmlformats.org/officeDocument/2006/relationships/hyperlink" Target="https://talan.bank.gov.ua/get-user-certificate/DA-A7jj_SjlwwBDq7N1U" TargetMode="External"/><Relationship Id="rId1285" Type="http://schemas.openxmlformats.org/officeDocument/2006/relationships/hyperlink" Target="https://talan.bank.gov.ua/get-user-certificate/DA-A7u-OGNTMTWkEti5X" TargetMode="External"/><Relationship Id="rId1492" Type="http://schemas.openxmlformats.org/officeDocument/2006/relationships/hyperlink" Target="https://talan.bank.gov.ua/get-user-certificate/cubp8gVd8v7-bLTUfarp" TargetMode="External"/><Relationship Id="rId1506" Type="http://schemas.openxmlformats.org/officeDocument/2006/relationships/hyperlink" Target="https://talan.bank.gov.ua/get-user-certificate/qwooR2QRZqs1T2pk2QOL" TargetMode="External"/><Relationship Id="rId294" Type="http://schemas.openxmlformats.org/officeDocument/2006/relationships/hyperlink" Target="https://talan.bank.gov.ua/get-user-certificate/DA-A755eYS8j0liPgNdd" TargetMode="External"/><Relationship Id="rId308" Type="http://schemas.openxmlformats.org/officeDocument/2006/relationships/hyperlink" Target="https://talan.bank.gov.ua/get-user-certificate/DA-A7AHoR3gqSGBTStwy" TargetMode="External"/><Relationship Id="rId515" Type="http://schemas.openxmlformats.org/officeDocument/2006/relationships/hyperlink" Target="https://talan.bank.gov.ua/get-user-certificate/DA-A7RZ8SzGm2KnSlHe5" TargetMode="External"/><Relationship Id="rId722" Type="http://schemas.openxmlformats.org/officeDocument/2006/relationships/hyperlink" Target="https://talan.bank.gov.ua/get-user-certificate/DA-A7WYYMEU681BcFN_j" TargetMode="External"/><Relationship Id="rId1145" Type="http://schemas.openxmlformats.org/officeDocument/2006/relationships/hyperlink" Target="https://talan.bank.gov.ua/get-user-certificate/DA-A7Lz2s2dQV_urLE0A" TargetMode="External"/><Relationship Id="rId1352" Type="http://schemas.openxmlformats.org/officeDocument/2006/relationships/hyperlink" Target="https://talan.bank.gov.ua/get-user-certificate/DA-A7IlD-_XpwqwTcoQp" TargetMode="External"/><Relationship Id="rId89" Type="http://schemas.openxmlformats.org/officeDocument/2006/relationships/hyperlink" Target="https://talan.bank.gov.ua/get-user-certificate/DA-A7r3qFSy316Vh4Yul" TargetMode="External"/><Relationship Id="rId154" Type="http://schemas.openxmlformats.org/officeDocument/2006/relationships/hyperlink" Target="https://talan.bank.gov.ua/get-user-certificate/DA-A7ZTDkNCk6EzZMYU2" TargetMode="External"/><Relationship Id="rId361" Type="http://schemas.openxmlformats.org/officeDocument/2006/relationships/hyperlink" Target="https://talan.bank.gov.ua/get-user-certificate/DA-A74R93q32DyTgOGKo" TargetMode="External"/><Relationship Id="rId599" Type="http://schemas.openxmlformats.org/officeDocument/2006/relationships/hyperlink" Target="https://talan.bank.gov.ua/get-user-certificate/DA-A7keA2ViLWm5f0CsD" TargetMode="External"/><Relationship Id="rId1005" Type="http://schemas.openxmlformats.org/officeDocument/2006/relationships/hyperlink" Target="https://talan.bank.gov.ua/get-user-certificate/DA-A7gN1WVKW3iNcXyuo" TargetMode="External"/><Relationship Id="rId1212" Type="http://schemas.openxmlformats.org/officeDocument/2006/relationships/hyperlink" Target="https://talan.bank.gov.ua/get-user-certificate/DA-A7NhsIygiujcYLbOs" TargetMode="External"/><Relationship Id="rId459" Type="http://schemas.openxmlformats.org/officeDocument/2006/relationships/hyperlink" Target="https://talan.bank.gov.ua/get-user-certificate/DA-A7ljPE6f2i2EmTp4P" TargetMode="External"/><Relationship Id="rId666" Type="http://schemas.openxmlformats.org/officeDocument/2006/relationships/hyperlink" Target="https://talan.bank.gov.ua/get-user-certificate/DA-A7AG55MON6-fAMSnS" TargetMode="External"/><Relationship Id="rId873" Type="http://schemas.openxmlformats.org/officeDocument/2006/relationships/hyperlink" Target="https://talan.bank.gov.ua/get-user-certificate/DA-A7Ivg5NQ7lN5PF20Z" TargetMode="External"/><Relationship Id="rId1089" Type="http://schemas.openxmlformats.org/officeDocument/2006/relationships/hyperlink" Target="https://talan.bank.gov.ua/get-user-certificate/DA-A7b_j-KZGmgsOdZya" TargetMode="External"/><Relationship Id="rId1296" Type="http://schemas.openxmlformats.org/officeDocument/2006/relationships/hyperlink" Target="https://talan.bank.gov.ua/get-user-certificate/DA-A7F4JApVi3UkQvjeO" TargetMode="External"/><Relationship Id="rId16" Type="http://schemas.openxmlformats.org/officeDocument/2006/relationships/hyperlink" Target="https://talan.bank.gov.ua/get-user-certificate/DA-A7xB2DuLRvMFiTMCM" TargetMode="External"/><Relationship Id="rId221" Type="http://schemas.openxmlformats.org/officeDocument/2006/relationships/hyperlink" Target="https://talan.bank.gov.ua/get-user-certificate/DA-A7xNyCMaNuZw32vdc" TargetMode="External"/><Relationship Id="rId319" Type="http://schemas.openxmlformats.org/officeDocument/2006/relationships/hyperlink" Target="https://talan.bank.gov.ua/get-user-certificate/DA-A7kb3H3KrfEdisS4V" TargetMode="External"/><Relationship Id="rId526" Type="http://schemas.openxmlformats.org/officeDocument/2006/relationships/hyperlink" Target="https://talan.bank.gov.ua/get-user-certificate/DA-A7ajAEbKpqTNGMRjH" TargetMode="External"/><Relationship Id="rId1156" Type="http://schemas.openxmlformats.org/officeDocument/2006/relationships/hyperlink" Target="https://talan.bank.gov.ua/get-user-certificate/DA-A7g7IScX4Wmj1srBN" TargetMode="External"/><Relationship Id="rId1363" Type="http://schemas.openxmlformats.org/officeDocument/2006/relationships/hyperlink" Target="https://talan.bank.gov.ua/get-user-certificate/DA-A764PNkPIzAyv2Qjs" TargetMode="External"/><Relationship Id="rId733" Type="http://schemas.openxmlformats.org/officeDocument/2006/relationships/hyperlink" Target="https://talan.bank.gov.ua/get-user-certificate/DA-A7HGJ1QZvxahxQ6vW" TargetMode="External"/><Relationship Id="rId940" Type="http://schemas.openxmlformats.org/officeDocument/2006/relationships/hyperlink" Target="https://talan.bank.gov.ua/get-user-certificate/DA-A701pXL72k9sC9OP9" TargetMode="External"/><Relationship Id="rId1016" Type="http://schemas.openxmlformats.org/officeDocument/2006/relationships/hyperlink" Target="https://talan.bank.gov.ua/get-user-certificate/DA-A7q_yYtX0SCwIeFRs" TargetMode="External"/><Relationship Id="rId165" Type="http://schemas.openxmlformats.org/officeDocument/2006/relationships/hyperlink" Target="https://talan.bank.gov.ua/get-user-certificate/DA-A7MjMcIo8UkQ92g7l" TargetMode="External"/><Relationship Id="rId372" Type="http://schemas.openxmlformats.org/officeDocument/2006/relationships/hyperlink" Target="https://talan.bank.gov.ua/get-user-certificate/DA-A7ceoUXTRTCZENhKL" TargetMode="External"/><Relationship Id="rId677" Type="http://schemas.openxmlformats.org/officeDocument/2006/relationships/hyperlink" Target="https://talan.bank.gov.ua/get-user-certificate/DA-A74IMCsSxgIYzzAC1" TargetMode="External"/><Relationship Id="rId800" Type="http://schemas.openxmlformats.org/officeDocument/2006/relationships/hyperlink" Target="https://talan.bank.gov.ua/get-user-certificate/DA-A7Np6NA4pkzl-7irH" TargetMode="External"/><Relationship Id="rId1223" Type="http://schemas.openxmlformats.org/officeDocument/2006/relationships/hyperlink" Target="https://talan.bank.gov.ua/get-user-certificate/DA-A7Q1uyQ1ZYgALsXgh" TargetMode="External"/><Relationship Id="rId1430" Type="http://schemas.openxmlformats.org/officeDocument/2006/relationships/hyperlink" Target="https://talan.bank.gov.ua/get-user-certificate/DA-A7OMkFkk2rNLgtaG0" TargetMode="External"/><Relationship Id="rId232" Type="http://schemas.openxmlformats.org/officeDocument/2006/relationships/hyperlink" Target="https://talan.bank.gov.ua/get-user-certificate/DA-A7PMBBObUno4tapLk" TargetMode="External"/><Relationship Id="rId884" Type="http://schemas.openxmlformats.org/officeDocument/2006/relationships/hyperlink" Target="https://talan.bank.gov.ua/get-user-certificate/DA-A7vi77SszTNdmeCGq" TargetMode="External"/><Relationship Id="rId27" Type="http://schemas.openxmlformats.org/officeDocument/2006/relationships/hyperlink" Target="https://talan.bank.gov.ua/get-user-certificate/DA-A7qt_EwyPqjEOp8gH" TargetMode="External"/><Relationship Id="rId537" Type="http://schemas.openxmlformats.org/officeDocument/2006/relationships/hyperlink" Target="https://talan.bank.gov.ua/get-user-certificate/DA-A71m8fUex6Dgvi3Ec" TargetMode="External"/><Relationship Id="rId744" Type="http://schemas.openxmlformats.org/officeDocument/2006/relationships/hyperlink" Target="https://talan.bank.gov.ua/get-user-certificate/DA-A7q7Kc_GCZQ5au1t2" TargetMode="External"/><Relationship Id="rId951" Type="http://schemas.openxmlformats.org/officeDocument/2006/relationships/hyperlink" Target="https://talan.bank.gov.ua/get-user-certificate/DA-A7aKVAT_WK-Mo6WPH" TargetMode="External"/><Relationship Id="rId1167" Type="http://schemas.openxmlformats.org/officeDocument/2006/relationships/hyperlink" Target="https://talan.bank.gov.ua/get-user-certificate/DA-A7tfg1qGawDt-VPCY" TargetMode="External"/><Relationship Id="rId1374" Type="http://schemas.openxmlformats.org/officeDocument/2006/relationships/hyperlink" Target="https://talan.bank.gov.ua/get-user-certificate/DA-A7utI1TB6yc93RoMp" TargetMode="External"/><Relationship Id="rId80" Type="http://schemas.openxmlformats.org/officeDocument/2006/relationships/hyperlink" Target="https://talan.bank.gov.ua/get-user-certificate/DA-A7_iwevrMC8EN8GaM" TargetMode="External"/><Relationship Id="rId176" Type="http://schemas.openxmlformats.org/officeDocument/2006/relationships/hyperlink" Target="https://talan.bank.gov.ua/get-user-certificate/DA-A7RMzkqL4T0dyvQmS" TargetMode="External"/><Relationship Id="rId383" Type="http://schemas.openxmlformats.org/officeDocument/2006/relationships/hyperlink" Target="https://talan.bank.gov.ua/get-user-certificate/DA-A7AePTDUnfOyqAPRQ" TargetMode="External"/><Relationship Id="rId590" Type="http://schemas.openxmlformats.org/officeDocument/2006/relationships/hyperlink" Target="https://talan.bank.gov.ua/get-user-certificate/DA-A7S3Y_C21FyjURy3B" TargetMode="External"/><Relationship Id="rId604" Type="http://schemas.openxmlformats.org/officeDocument/2006/relationships/hyperlink" Target="https://talan.bank.gov.ua/get-user-certificate/DA-A7bc0zTn-O7Xu-4DS" TargetMode="External"/><Relationship Id="rId811" Type="http://schemas.openxmlformats.org/officeDocument/2006/relationships/hyperlink" Target="https://talan.bank.gov.ua/get-user-certificate/DA-A7TujKbd3XKZ3sbma" TargetMode="External"/><Relationship Id="rId1027" Type="http://schemas.openxmlformats.org/officeDocument/2006/relationships/hyperlink" Target="https://talan.bank.gov.ua/get-user-certificate/DA-A7mAPDgjLKtzBO2mH" TargetMode="External"/><Relationship Id="rId1234" Type="http://schemas.openxmlformats.org/officeDocument/2006/relationships/hyperlink" Target="https://talan.bank.gov.ua/get-user-certificate/DA-A73rkMTpsxJu1zfAX" TargetMode="External"/><Relationship Id="rId1441" Type="http://schemas.openxmlformats.org/officeDocument/2006/relationships/hyperlink" Target="https://talan.bank.gov.ua/get-user-certificate/DA-A7omZ59fu2wO8s9J2" TargetMode="External"/><Relationship Id="rId243" Type="http://schemas.openxmlformats.org/officeDocument/2006/relationships/hyperlink" Target="https://talan.bank.gov.ua/get-user-certificate/DA-A7-KnkzyXAA-XmEPi" TargetMode="External"/><Relationship Id="rId450" Type="http://schemas.openxmlformats.org/officeDocument/2006/relationships/hyperlink" Target="https://talan.bank.gov.ua/get-user-certificate/DA-A7H3zbtdJXC2ILMx3" TargetMode="External"/><Relationship Id="rId688" Type="http://schemas.openxmlformats.org/officeDocument/2006/relationships/hyperlink" Target="https://talan.bank.gov.ua/get-user-certificate/DA-A7b8I5N9PMsbf7iqr" TargetMode="External"/><Relationship Id="rId895" Type="http://schemas.openxmlformats.org/officeDocument/2006/relationships/hyperlink" Target="https://talan.bank.gov.ua/get-user-certificate/DA-A7dJv-OVVRLNgw-pr" TargetMode="External"/><Relationship Id="rId909" Type="http://schemas.openxmlformats.org/officeDocument/2006/relationships/hyperlink" Target="https://talan.bank.gov.ua/get-user-certificate/DA-A7OUC3WAT5cOuWfoo" TargetMode="External"/><Relationship Id="rId1080" Type="http://schemas.openxmlformats.org/officeDocument/2006/relationships/hyperlink" Target="https://talan.bank.gov.ua/get-user-certificate/DA-A7tkdWyu01ii5SaOr" TargetMode="External"/><Relationship Id="rId1301" Type="http://schemas.openxmlformats.org/officeDocument/2006/relationships/hyperlink" Target="https://talan.bank.gov.ua/get-user-certificate/DA-A7P7TjkGcq6xNk1Ng" TargetMode="External"/><Relationship Id="rId38" Type="http://schemas.openxmlformats.org/officeDocument/2006/relationships/hyperlink" Target="https://talan.bank.gov.ua/get-user-certificate/DA-A7L0o3dBjoEalDALM" TargetMode="External"/><Relationship Id="rId103" Type="http://schemas.openxmlformats.org/officeDocument/2006/relationships/hyperlink" Target="https://talan.bank.gov.ua/get-user-certificate/DA-A7dODx6Ywc7QaxLTA" TargetMode="External"/><Relationship Id="rId310" Type="http://schemas.openxmlformats.org/officeDocument/2006/relationships/hyperlink" Target="https://talan.bank.gov.ua/get-user-certificate/DA-A7Slrj0Te4HkaG6rR" TargetMode="External"/><Relationship Id="rId548" Type="http://schemas.openxmlformats.org/officeDocument/2006/relationships/hyperlink" Target="https://talan.bank.gov.ua/get-user-certificate/DA-A7d1N9KeZcOgFtxjD" TargetMode="External"/><Relationship Id="rId755" Type="http://schemas.openxmlformats.org/officeDocument/2006/relationships/hyperlink" Target="https://talan.bank.gov.ua/get-user-certificate/DA-A7T0Elm37XXd5M0g0" TargetMode="External"/><Relationship Id="rId962" Type="http://schemas.openxmlformats.org/officeDocument/2006/relationships/hyperlink" Target="https://talan.bank.gov.ua/get-user-certificate/DA-A7taThVCyv97R1ijC" TargetMode="External"/><Relationship Id="rId1178" Type="http://schemas.openxmlformats.org/officeDocument/2006/relationships/hyperlink" Target="https://talan.bank.gov.ua/get-user-certificate/DA-A7dtA7cateMhPDYUo" TargetMode="External"/><Relationship Id="rId1385" Type="http://schemas.openxmlformats.org/officeDocument/2006/relationships/hyperlink" Target="https://talan.bank.gov.ua/get-user-certificate/DA-A7Cly9lDKNzBxfvAM" TargetMode="External"/><Relationship Id="rId91" Type="http://schemas.openxmlformats.org/officeDocument/2006/relationships/hyperlink" Target="https://talan.bank.gov.ua/get-user-certificate/DA-A7HdoGFRI3NdWCyhh" TargetMode="External"/><Relationship Id="rId187" Type="http://schemas.openxmlformats.org/officeDocument/2006/relationships/hyperlink" Target="https://talan.bank.gov.ua/get-user-certificate/DA-A7vwYA4Gd-mpK7iK5" TargetMode="External"/><Relationship Id="rId394" Type="http://schemas.openxmlformats.org/officeDocument/2006/relationships/hyperlink" Target="https://talan.bank.gov.ua/get-user-certificate/DA-A7JY1rxdS_Z7Iv90T" TargetMode="External"/><Relationship Id="rId408" Type="http://schemas.openxmlformats.org/officeDocument/2006/relationships/hyperlink" Target="https://talan.bank.gov.ua/get-user-certificate/DA-A71HBQZFos6V2nJtx" TargetMode="External"/><Relationship Id="rId615" Type="http://schemas.openxmlformats.org/officeDocument/2006/relationships/hyperlink" Target="https://talan.bank.gov.ua/get-user-certificate/DA-A7HSQ_A4lVvmviYwM" TargetMode="External"/><Relationship Id="rId822" Type="http://schemas.openxmlformats.org/officeDocument/2006/relationships/hyperlink" Target="https://talan.bank.gov.ua/get-user-certificate/DA-A760Q7NTGu9oBiNAo" TargetMode="External"/><Relationship Id="rId1038" Type="http://schemas.openxmlformats.org/officeDocument/2006/relationships/hyperlink" Target="https://talan.bank.gov.ua/get-user-certificate/DA-A7f_KTrbI74mk2GD4" TargetMode="External"/><Relationship Id="rId1245" Type="http://schemas.openxmlformats.org/officeDocument/2006/relationships/hyperlink" Target="https://talan.bank.gov.ua/get-user-certificate/DA-A7MYLidpOnYbpjLBA" TargetMode="External"/><Relationship Id="rId1452" Type="http://schemas.openxmlformats.org/officeDocument/2006/relationships/hyperlink" Target="https://talan.bank.gov.ua/get-user-certificate/DA-A7JhaR7Re9eV5YN7A" TargetMode="External"/><Relationship Id="rId254" Type="http://schemas.openxmlformats.org/officeDocument/2006/relationships/hyperlink" Target="https://talan.bank.gov.ua/get-user-certificate/DA-A7POj757HwFu38YoP" TargetMode="External"/><Relationship Id="rId699" Type="http://schemas.openxmlformats.org/officeDocument/2006/relationships/hyperlink" Target="https://talan.bank.gov.ua/get-user-certificate/DA-A7W-esCwm77Q9LhFw" TargetMode="External"/><Relationship Id="rId1091" Type="http://schemas.openxmlformats.org/officeDocument/2006/relationships/hyperlink" Target="https://talan.bank.gov.ua/get-user-certificate/DA-A7CJXsGqzNH8ucRtg" TargetMode="External"/><Relationship Id="rId1105" Type="http://schemas.openxmlformats.org/officeDocument/2006/relationships/hyperlink" Target="https://talan.bank.gov.ua/get-user-certificate/DA-A7BVZepNxW0bUDhSk" TargetMode="External"/><Relationship Id="rId1312" Type="http://schemas.openxmlformats.org/officeDocument/2006/relationships/hyperlink" Target="https://talan.bank.gov.ua/get-user-certificate/DA-A7Ivm3iAuz8CyaYjB" TargetMode="External"/><Relationship Id="rId49" Type="http://schemas.openxmlformats.org/officeDocument/2006/relationships/hyperlink" Target="https://talan.bank.gov.ua/get-user-certificate/DA-A7CeYLQsLygThnjaW" TargetMode="External"/><Relationship Id="rId114" Type="http://schemas.openxmlformats.org/officeDocument/2006/relationships/hyperlink" Target="https://talan.bank.gov.ua/get-user-certificate/DA-A78iQwgaM4cy8oEY2" TargetMode="External"/><Relationship Id="rId461" Type="http://schemas.openxmlformats.org/officeDocument/2006/relationships/hyperlink" Target="https://talan.bank.gov.ua/get-user-certificate/DA-A7PT3dBgk1JVKIbn-" TargetMode="External"/><Relationship Id="rId559" Type="http://schemas.openxmlformats.org/officeDocument/2006/relationships/hyperlink" Target="https://talan.bank.gov.ua/get-user-certificate/DA-A7lRb-TMz8D1Xzy3v" TargetMode="External"/><Relationship Id="rId766" Type="http://schemas.openxmlformats.org/officeDocument/2006/relationships/hyperlink" Target="https://talan.bank.gov.ua/get-user-certificate/DA-A7UYPOBAs1HYupk4m" TargetMode="External"/><Relationship Id="rId1189" Type="http://schemas.openxmlformats.org/officeDocument/2006/relationships/hyperlink" Target="https://talan.bank.gov.ua/get-user-certificate/DA-A7kooHlm7ntI62-4b" TargetMode="External"/><Relationship Id="rId1396" Type="http://schemas.openxmlformats.org/officeDocument/2006/relationships/hyperlink" Target="https://talan.bank.gov.ua/get-user-certificate/DA-A7RwR6xYm96nAyzcz" TargetMode="External"/><Relationship Id="rId198" Type="http://schemas.openxmlformats.org/officeDocument/2006/relationships/hyperlink" Target="https://talan.bank.gov.ua/get-user-certificate/DA-A7cvVybr1Zf63SCAl" TargetMode="External"/><Relationship Id="rId321" Type="http://schemas.openxmlformats.org/officeDocument/2006/relationships/hyperlink" Target="https://talan.bank.gov.ua/get-user-certificate/DA-A7v2d2_HTp1EUpTul" TargetMode="External"/><Relationship Id="rId419" Type="http://schemas.openxmlformats.org/officeDocument/2006/relationships/hyperlink" Target="https://talan.bank.gov.ua/get-user-certificate/DA-A7PI0q6LUhl_0sis3" TargetMode="External"/><Relationship Id="rId626" Type="http://schemas.openxmlformats.org/officeDocument/2006/relationships/hyperlink" Target="https://talan.bank.gov.ua/get-user-certificate/DA-A7O2ZDxN1J2BaiLMY" TargetMode="External"/><Relationship Id="rId973" Type="http://schemas.openxmlformats.org/officeDocument/2006/relationships/hyperlink" Target="https://talan.bank.gov.ua/get-user-certificate/DA-A7VgZWpDDNnZZEoB-" TargetMode="External"/><Relationship Id="rId1049" Type="http://schemas.openxmlformats.org/officeDocument/2006/relationships/hyperlink" Target="https://talan.bank.gov.ua/get-user-certificate/DA-A7BFNGb4RdOjKarvw" TargetMode="External"/><Relationship Id="rId1256" Type="http://schemas.openxmlformats.org/officeDocument/2006/relationships/hyperlink" Target="https://talan.bank.gov.ua/get-user-certificate/DA-A7-feo175XwUXKs-D" TargetMode="External"/><Relationship Id="rId833" Type="http://schemas.openxmlformats.org/officeDocument/2006/relationships/hyperlink" Target="https://talan.bank.gov.ua/get-user-certificate/DA-A7_FLR0mMYoNjPiz4" TargetMode="External"/><Relationship Id="rId1116" Type="http://schemas.openxmlformats.org/officeDocument/2006/relationships/hyperlink" Target="https://talan.bank.gov.ua/get-user-certificate/DA-A7Q0j5kRTvpk243LS" TargetMode="External"/><Relationship Id="rId1463" Type="http://schemas.openxmlformats.org/officeDocument/2006/relationships/hyperlink" Target="https://talan.bank.gov.ua/get-user-certificate/DA-A7MTie2FUXwuP3PyE" TargetMode="External"/><Relationship Id="rId265" Type="http://schemas.openxmlformats.org/officeDocument/2006/relationships/hyperlink" Target="https://talan.bank.gov.ua/get-user-certificate/DA-A7eZIaY3vZT4-o1fZ" TargetMode="External"/><Relationship Id="rId472" Type="http://schemas.openxmlformats.org/officeDocument/2006/relationships/hyperlink" Target="https://talan.bank.gov.ua/get-user-certificate/DA-A7ZHUbqxKvOnCHPZa" TargetMode="External"/><Relationship Id="rId900" Type="http://schemas.openxmlformats.org/officeDocument/2006/relationships/hyperlink" Target="https://talan.bank.gov.ua/get-user-certificate/DA-A71AgdAt9Lu722n2i" TargetMode="External"/><Relationship Id="rId1323" Type="http://schemas.openxmlformats.org/officeDocument/2006/relationships/hyperlink" Target="https://talan.bank.gov.ua/get-user-certificate/DA-A7Y8YkjuzEen97f-q" TargetMode="External"/><Relationship Id="rId125" Type="http://schemas.openxmlformats.org/officeDocument/2006/relationships/hyperlink" Target="https://talan.bank.gov.ua/get-user-certificate/DA-A7Xb1Ku1OA5faxiy0" TargetMode="External"/><Relationship Id="rId332" Type="http://schemas.openxmlformats.org/officeDocument/2006/relationships/hyperlink" Target="https://talan.bank.gov.ua/get-user-certificate/DA-A7aFUk2oTNkCh_nhj" TargetMode="External"/><Relationship Id="rId777" Type="http://schemas.openxmlformats.org/officeDocument/2006/relationships/hyperlink" Target="https://talan.bank.gov.ua/get-user-certificate/DA-A78QVuZSBrn0rDDLx" TargetMode="External"/><Relationship Id="rId984" Type="http://schemas.openxmlformats.org/officeDocument/2006/relationships/hyperlink" Target="https://talan.bank.gov.ua/get-user-certificate/DA-A7jeJBsXqYNL-o4h8" TargetMode="External"/><Relationship Id="rId637" Type="http://schemas.openxmlformats.org/officeDocument/2006/relationships/hyperlink" Target="https://talan.bank.gov.ua/get-user-certificate/DA-A7ryGjAdfmjct7Teq" TargetMode="External"/><Relationship Id="rId844" Type="http://schemas.openxmlformats.org/officeDocument/2006/relationships/hyperlink" Target="https://talan.bank.gov.ua/get-user-certificate/DA-A7mzygX-PXWjzIqAG" TargetMode="External"/><Relationship Id="rId1267" Type="http://schemas.openxmlformats.org/officeDocument/2006/relationships/hyperlink" Target="https://talan.bank.gov.ua/get-user-certificate/DA-A71GbbvzRQbvqNu-i" TargetMode="External"/><Relationship Id="rId1474" Type="http://schemas.openxmlformats.org/officeDocument/2006/relationships/hyperlink" Target="https://talan.bank.gov.ua/get-user-certificate/5L-8D1LLjekWJ5w2wVFU" TargetMode="External"/><Relationship Id="rId276" Type="http://schemas.openxmlformats.org/officeDocument/2006/relationships/hyperlink" Target="https://talan.bank.gov.ua/get-user-certificate/DA-A7bzISHdq0g3hNQWg" TargetMode="External"/><Relationship Id="rId483" Type="http://schemas.openxmlformats.org/officeDocument/2006/relationships/hyperlink" Target="https://talan.bank.gov.ua/get-user-certificate/DA-A7fqU6D2JQ_LTc-8u" TargetMode="External"/><Relationship Id="rId690" Type="http://schemas.openxmlformats.org/officeDocument/2006/relationships/hyperlink" Target="https://talan.bank.gov.ua/get-user-certificate/DA-A7bX608foSGWk-pEV" TargetMode="External"/><Relationship Id="rId704" Type="http://schemas.openxmlformats.org/officeDocument/2006/relationships/hyperlink" Target="https://talan.bank.gov.ua/get-user-certificate/DA-A7pmaOxok_JkQeFWO" TargetMode="External"/><Relationship Id="rId911" Type="http://schemas.openxmlformats.org/officeDocument/2006/relationships/hyperlink" Target="https://talan.bank.gov.ua/get-user-certificate/DA-A7M-vr_AyVb0BoAXU" TargetMode="External"/><Relationship Id="rId1127" Type="http://schemas.openxmlformats.org/officeDocument/2006/relationships/hyperlink" Target="https://talan.bank.gov.ua/get-user-certificate/DA-A7kB96pfksJ0mg7Yz" TargetMode="External"/><Relationship Id="rId1334" Type="http://schemas.openxmlformats.org/officeDocument/2006/relationships/hyperlink" Target="https://talan.bank.gov.ua/get-user-certificate/DA-A7cV1ACpie5O4bxyd" TargetMode="External"/><Relationship Id="rId40" Type="http://schemas.openxmlformats.org/officeDocument/2006/relationships/hyperlink" Target="https://talan.bank.gov.ua/get-user-certificate/DA-A7la8Lsh_Mn8VsXOx" TargetMode="External"/><Relationship Id="rId136" Type="http://schemas.openxmlformats.org/officeDocument/2006/relationships/hyperlink" Target="https://talan.bank.gov.ua/get-user-certificate/DA-A7m-EvNiGUDa2Nji-" TargetMode="External"/><Relationship Id="rId343" Type="http://schemas.openxmlformats.org/officeDocument/2006/relationships/hyperlink" Target="https://talan.bank.gov.ua/get-user-certificate/DA-A7802BZ5kBtXou9iu" TargetMode="External"/><Relationship Id="rId550" Type="http://schemas.openxmlformats.org/officeDocument/2006/relationships/hyperlink" Target="https://talan.bank.gov.ua/get-user-certificate/DA-A7psIAhoLyC1pM9zI" TargetMode="External"/><Relationship Id="rId788" Type="http://schemas.openxmlformats.org/officeDocument/2006/relationships/hyperlink" Target="https://talan.bank.gov.ua/get-user-certificate/DA-A7J0LE7V_FShb9jD8" TargetMode="External"/><Relationship Id="rId995" Type="http://schemas.openxmlformats.org/officeDocument/2006/relationships/hyperlink" Target="https://talan.bank.gov.ua/get-user-certificate/DA-A7vjM5YbIzxkhTtw3" TargetMode="External"/><Relationship Id="rId1180" Type="http://schemas.openxmlformats.org/officeDocument/2006/relationships/hyperlink" Target="https://talan.bank.gov.ua/get-user-certificate/DA-A7_NgWJpuTBkFAvo_" TargetMode="External"/><Relationship Id="rId1401" Type="http://schemas.openxmlformats.org/officeDocument/2006/relationships/hyperlink" Target="https://talan.bank.gov.ua/get-user-certificate/DA-A7qKeziJfmI7llbni" TargetMode="External"/><Relationship Id="rId203" Type="http://schemas.openxmlformats.org/officeDocument/2006/relationships/hyperlink" Target="https://talan.bank.gov.ua/get-user-certificate/DA-A7cnbAcCEFBCTfr4Z" TargetMode="External"/><Relationship Id="rId648" Type="http://schemas.openxmlformats.org/officeDocument/2006/relationships/hyperlink" Target="https://talan.bank.gov.ua/get-user-certificate/DA-A7iCw8N_F7hWSLPMu" TargetMode="External"/><Relationship Id="rId855" Type="http://schemas.openxmlformats.org/officeDocument/2006/relationships/hyperlink" Target="https://talan.bank.gov.ua/get-user-certificate/DA-A77VpGPrc7qJtpE7d" TargetMode="External"/><Relationship Id="rId1040" Type="http://schemas.openxmlformats.org/officeDocument/2006/relationships/hyperlink" Target="https://talan.bank.gov.ua/get-user-certificate/DA-A79gvS_N3x6ptciKd" TargetMode="External"/><Relationship Id="rId1278" Type="http://schemas.openxmlformats.org/officeDocument/2006/relationships/hyperlink" Target="https://talan.bank.gov.ua/get-user-certificate/DA-A7fLZDDB4Nd9mzyhO" TargetMode="External"/><Relationship Id="rId1485" Type="http://schemas.openxmlformats.org/officeDocument/2006/relationships/hyperlink" Target="https://talan.bank.gov.ua/get-user-certificate/RUkIrxtkIOFG7NHuMbfu" TargetMode="External"/><Relationship Id="rId287" Type="http://schemas.openxmlformats.org/officeDocument/2006/relationships/hyperlink" Target="https://talan.bank.gov.ua/get-user-certificate/DA-A705AKoe_kQih7jLC" TargetMode="External"/><Relationship Id="rId410" Type="http://schemas.openxmlformats.org/officeDocument/2006/relationships/hyperlink" Target="https://talan.bank.gov.ua/get-user-certificate/DA-A7ghe3LMcOfWIbcQW" TargetMode="External"/><Relationship Id="rId494" Type="http://schemas.openxmlformats.org/officeDocument/2006/relationships/hyperlink" Target="https://talan.bank.gov.ua/get-user-certificate/DA-A7pNaHCDnmWfdrQ6Q" TargetMode="External"/><Relationship Id="rId508" Type="http://schemas.openxmlformats.org/officeDocument/2006/relationships/hyperlink" Target="https://talan.bank.gov.ua/get-user-certificate/DA-A7AnoWK0kgyRhgOE8" TargetMode="External"/><Relationship Id="rId715" Type="http://schemas.openxmlformats.org/officeDocument/2006/relationships/hyperlink" Target="https://talan.bank.gov.ua/get-user-certificate/DA-A7LEYbNHYKzCqusp8" TargetMode="External"/><Relationship Id="rId922" Type="http://schemas.openxmlformats.org/officeDocument/2006/relationships/hyperlink" Target="https://talan.bank.gov.ua/get-user-certificate/DA-A72ds90s5oP_kTizs" TargetMode="External"/><Relationship Id="rId1138" Type="http://schemas.openxmlformats.org/officeDocument/2006/relationships/hyperlink" Target="https://talan.bank.gov.ua/get-user-certificate/DA-A7U-ylRMLcB1CUDyi" TargetMode="External"/><Relationship Id="rId1345" Type="http://schemas.openxmlformats.org/officeDocument/2006/relationships/hyperlink" Target="https://talan.bank.gov.ua/get-user-certificate/DA-A7WBTYi9OWHFHLEsN" TargetMode="External"/><Relationship Id="rId147" Type="http://schemas.openxmlformats.org/officeDocument/2006/relationships/hyperlink" Target="https://talan.bank.gov.ua/get-user-certificate/DA-A7V-rpzpB4_Z9FYXb" TargetMode="External"/><Relationship Id="rId354" Type="http://schemas.openxmlformats.org/officeDocument/2006/relationships/hyperlink" Target="https://talan.bank.gov.ua/get-user-certificate/DA-A7tB7LDZ9eA9Uwz0O" TargetMode="External"/><Relationship Id="rId799" Type="http://schemas.openxmlformats.org/officeDocument/2006/relationships/hyperlink" Target="https://talan.bank.gov.ua/get-user-certificate/DA-A7C8jH3c5qdTakE2H" TargetMode="External"/><Relationship Id="rId1191" Type="http://schemas.openxmlformats.org/officeDocument/2006/relationships/hyperlink" Target="https://talan.bank.gov.ua/get-user-certificate/DA-A7FXMf5UbKxDGe7f-" TargetMode="External"/><Relationship Id="rId1205" Type="http://schemas.openxmlformats.org/officeDocument/2006/relationships/hyperlink" Target="https://talan.bank.gov.ua/get-user-certificate/DA-A7RyAdYpTdSHUbgmz" TargetMode="External"/><Relationship Id="rId51" Type="http://schemas.openxmlformats.org/officeDocument/2006/relationships/hyperlink" Target="https://talan.bank.gov.ua/get-user-certificate/DA-A7iSy3_l7G8-EB6JI" TargetMode="External"/><Relationship Id="rId561" Type="http://schemas.openxmlformats.org/officeDocument/2006/relationships/hyperlink" Target="https://talan.bank.gov.ua/get-user-certificate/DA-A72c_SGnK0Q_zY1LZ" TargetMode="External"/><Relationship Id="rId659" Type="http://schemas.openxmlformats.org/officeDocument/2006/relationships/hyperlink" Target="https://talan.bank.gov.ua/get-user-certificate/DA-A7wgpNDBLbgMrNoOI" TargetMode="External"/><Relationship Id="rId866" Type="http://schemas.openxmlformats.org/officeDocument/2006/relationships/hyperlink" Target="https://talan.bank.gov.ua/get-user-certificate/DA-A7kuCpFCF2cj1KqpX" TargetMode="External"/><Relationship Id="rId1289" Type="http://schemas.openxmlformats.org/officeDocument/2006/relationships/hyperlink" Target="https://talan.bank.gov.ua/get-user-certificate/DA-A7Nj5yg06BxIKRqup" TargetMode="External"/><Relationship Id="rId1412" Type="http://schemas.openxmlformats.org/officeDocument/2006/relationships/hyperlink" Target="https://talan.bank.gov.ua/get-user-certificate/DA-A7Pew7FGHa00QlJWA" TargetMode="External"/><Relationship Id="rId1496" Type="http://schemas.openxmlformats.org/officeDocument/2006/relationships/hyperlink" Target="https://talan.bank.gov.ua/get-user-certificate/cubp8ZMbejN2L7tn1o6C" TargetMode="External"/><Relationship Id="rId214" Type="http://schemas.openxmlformats.org/officeDocument/2006/relationships/hyperlink" Target="https://talan.bank.gov.ua/get-user-certificate/DA-A7pibHYuiOf8sZsQo" TargetMode="External"/><Relationship Id="rId298" Type="http://schemas.openxmlformats.org/officeDocument/2006/relationships/hyperlink" Target="https://talan.bank.gov.ua/get-user-certificate/DA-A70hVJgpzrkF8OmdX" TargetMode="External"/><Relationship Id="rId421" Type="http://schemas.openxmlformats.org/officeDocument/2006/relationships/hyperlink" Target="https://talan.bank.gov.ua/get-user-certificate/DA-A7ZvC9tCkVhiYtAmX" TargetMode="External"/><Relationship Id="rId519" Type="http://schemas.openxmlformats.org/officeDocument/2006/relationships/hyperlink" Target="https://talan.bank.gov.ua/get-user-certificate/DA-A7UMLkrV0k5YrK091" TargetMode="External"/><Relationship Id="rId1051" Type="http://schemas.openxmlformats.org/officeDocument/2006/relationships/hyperlink" Target="https://talan.bank.gov.ua/get-user-certificate/DA-A7Xw-T6c4en-EvsXr" TargetMode="External"/><Relationship Id="rId1149" Type="http://schemas.openxmlformats.org/officeDocument/2006/relationships/hyperlink" Target="https://talan.bank.gov.ua/get-user-certificate/DA-A753sJSepgzHeS-DI" TargetMode="External"/><Relationship Id="rId1356" Type="http://schemas.openxmlformats.org/officeDocument/2006/relationships/hyperlink" Target="https://talan.bank.gov.ua/get-user-certificate/DA-A78bVjMRcQaJ1e91d" TargetMode="External"/><Relationship Id="rId158" Type="http://schemas.openxmlformats.org/officeDocument/2006/relationships/hyperlink" Target="https://talan.bank.gov.ua/get-user-certificate/DA-A7xHipY-TrbeRUbmn" TargetMode="External"/><Relationship Id="rId726" Type="http://schemas.openxmlformats.org/officeDocument/2006/relationships/hyperlink" Target="https://talan.bank.gov.ua/get-user-certificate/DA-A7oUXpsgJnte7m99T" TargetMode="External"/><Relationship Id="rId933" Type="http://schemas.openxmlformats.org/officeDocument/2006/relationships/hyperlink" Target="https://talan.bank.gov.ua/get-user-certificate/DA-A7ng8CSyNmrh_-RK9" TargetMode="External"/><Relationship Id="rId1009" Type="http://schemas.openxmlformats.org/officeDocument/2006/relationships/hyperlink" Target="https://talan.bank.gov.ua/get-user-certificate/DA-A77UFHBYTaMJQLiPY" TargetMode="External"/><Relationship Id="rId62" Type="http://schemas.openxmlformats.org/officeDocument/2006/relationships/hyperlink" Target="https://talan.bank.gov.ua/get-user-certificate/DA-A7aEGbUVqO4xZzEt_" TargetMode="External"/><Relationship Id="rId365" Type="http://schemas.openxmlformats.org/officeDocument/2006/relationships/hyperlink" Target="https://talan.bank.gov.ua/get-user-certificate/DA-A7fGHFaAy0cnoOFUv" TargetMode="External"/><Relationship Id="rId572" Type="http://schemas.openxmlformats.org/officeDocument/2006/relationships/hyperlink" Target="https://talan.bank.gov.ua/get-user-certificate/DA-A7DTXT01yopXiSvva" TargetMode="External"/><Relationship Id="rId1216" Type="http://schemas.openxmlformats.org/officeDocument/2006/relationships/hyperlink" Target="https://talan.bank.gov.ua/get-user-certificate/DA-A78YCrTowLYM6xHgs" TargetMode="External"/><Relationship Id="rId1423" Type="http://schemas.openxmlformats.org/officeDocument/2006/relationships/hyperlink" Target="https://talan.bank.gov.ua/get-user-certificate/DA-A75y8yuJ66Zc_Bz7q" TargetMode="External"/><Relationship Id="rId225" Type="http://schemas.openxmlformats.org/officeDocument/2006/relationships/hyperlink" Target="https://talan.bank.gov.ua/get-user-certificate/DA-A77ALG0frED56Hy8W" TargetMode="External"/><Relationship Id="rId432" Type="http://schemas.openxmlformats.org/officeDocument/2006/relationships/hyperlink" Target="https://talan.bank.gov.ua/get-user-certificate/DA-A7uHEPAoAmAlIGEHh" TargetMode="External"/><Relationship Id="rId877" Type="http://schemas.openxmlformats.org/officeDocument/2006/relationships/hyperlink" Target="https://talan.bank.gov.ua/get-user-certificate/DA-A7CjmEaA8FO0vcZs4" TargetMode="External"/><Relationship Id="rId1062" Type="http://schemas.openxmlformats.org/officeDocument/2006/relationships/hyperlink" Target="https://talan.bank.gov.ua/get-user-certificate/DA-A7BKPzD7TK83OHQHO" TargetMode="External"/><Relationship Id="rId737" Type="http://schemas.openxmlformats.org/officeDocument/2006/relationships/hyperlink" Target="https://talan.bank.gov.ua/get-user-certificate/DA-A71sO8HIl0-tgT4r_" TargetMode="External"/><Relationship Id="rId944" Type="http://schemas.openxmlformats.org/officeDocument/2006/relationships/hyperlink" Target="https://talan.bank.gov.ua/get-user-certificate/DA-A7tMriU1x6qLTtyNQ" TargetMode="External"/><Relationship Id="rId1367" Type="http://schemas.openxmlformats.org/officeDocument/2006/relationships/hyperlink" Target="https://talan.bank.gov.ua/get-user-certificate/DA-A7KP0xd9c3u47LlZZ" TargetMode="External"/><Relationship Id="rId73" Type="http://schemas.openxmlformats.org/officeDocument/2006/relationships/hyperlink" Target="https://talan.bank.gov.ua/get-user-certificate/DA-A7FP1tRfGx4vHAWI0" TargetMode="External"/><Relationship Id="rId169" Type="http://schemas.openxmlformats.org/officeDocument/2006/relationships/hyperlink" Target="https://talan.bank.gov.ua/get-user-certificate/DA-A7R_GtNqY8kyvoz0h" TargetMode="External"/><Relationship Id="rId376" Type="http://schemas.openxmlformats.org/officeDocument/2006/relationships/hyperlink" Target="https://talan.bank.gov.ua/get-user-certificate/DA-A7aBgz-Qr2wmFjGqM" TargetMode="External"/><Relationship Id="rId583" Type="http://schemas.openxmlformats.org/officeDocument/2006/relationships/hyperlink" Target="https://talan.bank.gov.ua/get-user-certificate/DA-A7DWMQiGgFf7_vLtF" TargetMode="External"/><Relationship Id="rId790" Type="http://schemas.openxmlformats.org/officeDocument/2006/relationships/hyperlink" Target="https://talan.bank.gov.ua/get-user-certificate/DA-A7VBHrYvv6DEwaLtE" TargetMode="External"/><Relationship Id="rId804" Type="http://schemas.openxmlformats.org/officeDocument/2006/relationships/hyperlink" Target="https://talan.bank.gov.ua/get-user-certificate/DA-A7KHdhQqPVgwsn9SJ" TargetMode="External"/><Relationship Id="rId1227" Type="http://schemas.openxmlformats.org/officeDocument/2006/relationships/hyperlink" Target="https://talan.bank.gov.ua/get-user-certificate/DA-A7CigfNt_RFfi64eX" TargetMode="External"/><Relationship Id="rId1434" Type="http://schemas.openxmlformats.org/officeDocument/2006/relationships/hyperlink" Target="https://talan.bank.gov.ua/get-user-certificate/DA-A7szAGf4NAt8ub3Au" TargetMode="External"/><Relationship Id="rId4" Type="http://schemas.openxmlformats.org/officeDocument/2006/relationships/hyperlink" Target="https://talan.bank.gov.ua/get-user-certificate/DA-A7qTBWVsx1agANt94" TargetMode="External"/><Relationship Id="rId236" Type="http://schemas.openxmlformats.org/officeDocument/2006/relationships/hyperlink" Target="https://talan.bank.gov.ua/get-user-certificate/DA-A7EMwOZbxYFcTI4Yu" TargetMode="External"/><Relationship Id="rId443" Type="http://schemas.openxmlformats.org/officeDocument/2006/relationships/hyperlink" Target="https://talan.bank.gov.ua/get-user-certificate/DA-A7cC7Ei2P4g6HuX8a" TargetMode="External"/><Relationship Id="rId650" Type="http://schemas.openxmlformats.org/officeDocument/2006/relationships/hyperlink" Target="https://talan.bank.gov.ua/get-user-certificate/DA-A7u60KQMfIKnESIq4" TargetMode="External"/><Relationship Id="rId888" Type="http://schemas.openxmlformats.org/officeDocument/2006/relationships/hyperlink" Target="https://talan.bank.gov.ua/get-user-certificate/DA-A7Oa5sltDjOi4GoqR" TargetMode="External"/><Relationship Id="rId1073" Type="http://schemas.openxmlformats.org/officeDocument/2006/relationships/hyperlink" Target="https://talan.bank.gov.ua/get-user-certificate/DA-A7jOGqTcEvbeXk4lU" TargetMode="External"/><Relationship Id="rId1280" Type="http://schemas.openxmlformats.org/officeDocument/2006/relationships/hyperlink" Target="https://talan.bank.gov.ua/get-user-certificate/DA-A7aJ_-fzaWURaNrxg" TargetMode="External"/><Relationship Id="rId1501" Type="http://schemas.openxmlformats.org/officeDocument/2006/relationships/hyperlink" Target="https://talan.bank.gov.ua/get-user-certificate/cubp8RTdNaTUR5jwS0sc" TargetMode="External"/><Relationship Id="rId303" Type="http://schemas.openxmlformats.org/officeDocument/2006/relationships/hyperlink" Target="https://talan.bank.gov.ua/get-user-certificate/DA-A7LBx5-YL6-sdnxVK" TargetMode="External"/><Relationship Id="rId748" Type="http://schemas.openxmlformats.org/officeDocument/2006/relationships/hyperlink" Target="https://talan.bank.gov.ua/get-user-certificate/DA-A7F0NARyp-m3W7xec" TargetMode="External"/><Relationship Id="rId955" Type="http://schemas.openxmlformats.org/officeDocument/2006/relationships/hyperlink" Target="https://talan.bank.gov.ua/get-user-certificate/DA-A7cDBQ6vFcXWHAOwj" TargetMode="External"/><Relationship Id="rId1140" Type="http://schemas.openxmlformats.org/officeDocument/2006/relationships/hyperlink" Target="https://talan.bank.gov.ua/get-user-certificate/DA-A7Wk7xRKBbaoFZsZc" TargetMode="External"/><Relationship Id="rId1378" Type="http://schemas.openxmlformats.org/officeDocument/2006/relationships/hyperlink" Target="https://talan.bank.gov.ua/get-user-certificate/DA-A7yKvW6jsHAmTNS9j" TargetMode="External"/><Relationship Id="rId84" Type="http://schemas.openxmlformats.org/officeDocument/2006/relationships/hyperlink" Target="https://talan.bank.gov.ua/get-user-certificate/DA-A7T3jmi3S0LqAMoAH" TargetMode="External"/><Relationship Id="rId387" Type="http://schemas.openxmlformats.org/officeDocument/2006/relationships/hyperlink" Target="https://talan.bank.gov.ua/get-user-certificate/DA-A745si6KNvmAf5yX6" TargetMode="External"/><Relationship Id="rId510" Type="http://schemas.openxmlformats.org/officeDocument/2006/relationships/hyperlink" Target="https://talan.bank.gov.ua/get-user-certificate/DA-A7oM0Qg0Du8lDfBM4" TargetMode="External"/><Relationship Id="rId594" Type="http://schemas.openxmlformats.org/officeDocument/2006/relationships/hyperlink" Target="https://talan.bank.gov.ua/get-user-certificate/DA-A7jx4rBGervp1ClHZ" TargetMode="External"/><Relationship Id="rId608" Type="http://schemas.openxmlformats.org/officeDocument/2006/relationships/hyperlink" Target="https://talan.bank.gov.ua/get-user-certificate/DA-A7aXLJOZN-mjGcBr2" TargetMode="External"/><Relationship Id="rId815" Type="http://schemas.openxmlformats.org/officeDocument/2006/relationships/hyperlink" Target="https://talan.bank.gov.ua/get-user-certificate/DA-A7A4yD_wfO4zYRGlv" TargetMode="External"/><Relationship Id="rId1238" Type="http://schemas.openxmlformats.org/officeDocument/2006/relationships/hyperlink" Target="https://talan.bank.gov.ua/get-user-certificate/DA-A7cElxkbKgVd6z2EY" TargetMode="External"/><Relationship Id="rId1445" Type="http://schemas.openxmlformats.org/officeDocument/2006/relationships/hyperlink" Target="https://talan.bank.gov.ua/get-user-certificate/DA-A7XodKzTwkaS_vP0V" TargetMode="External"/><Relationship Id="rId247" Type="http://schemas.openxmlformats.org/officeDocument/2006/relationships/hyperlink" Target="https://talan.bank.gov.ua/get-user-certificate/DA-A79eI_pox48nva6u7" TargetMode="External"/><Relationship Id="rId899" Type="http://schemas.openxmlformats.org/officeDocument/2006/relationships/hyperlink" Target="https://talan.bank.gov.ua/get-user-certificate/DA-A7GgK8nsMvBLbuf0j" TargetMode="External"/><Relationship Id="rId1000" Type="http://schemas.openxmlformats.org/officeDocument/2006/relationships/hyperlink" Target="https://talan.bank.gov.ua/get-user-certificate/DA-A7MCqK-kmJ5Yi2GdB" TargetMode="External"/><Relationship Id="rId1084" Type="http://schemas.openxmlformats.org/officeDocument/2006/relationships/hyperlink" Target="https://talan.bank.gov.ua/get-user-certificate/DA-A7i4GpmXKMMmSbZfz" TargetMode="External"/><Relationship Id="rId1305" Type="http://schemas.openxmlformats.org/officeDocument/2006/relationships/hyperlink" Target="https://talan.bank.gov.ua/get-user-certificate/DA-A7c3hkWLkwikWW89o" TargetMode="External"/><Relationship Id="rId107" Type="http://schemas.openxmlformats.org/officeDocument/2006/relationships/hyperlink" Target="https://talan.bank.gov.ua/get-user-certificate/DA-A7WBgaISr3vKdufD7" TargetMode="External"/><Relationship Id="rId454" Type="http://schemas.openxmlformats.org/officeDocument/2006/relationships/hyperlink" Target="https://talan.bank.gov.ua/get-user-certificate/DA-A72Zib1TvEC1dXU6m" TargetMode="External"/><Relationship Id="rId661" Type="http://schemas.openxmlformats.org/officeDocument/2006/relationships/hyperlink" Target="https://talan.bank.gov.ua/get-user-certificate/DA-A75gACQ3CnG2YwzfR" TargetMode="External"/><Relationship Id="rId759" Type="http://schemas.openxmlformats.org/officeDocument/2006/relationships/hyperlink" Target="https://talan.bank.gov.ua/get-user-certificate/DA-A7orP7jLDr1JqzJe4" TargetMode="External"/><Relationship Id="rId966" Type="http://schemas.openxmlformats.org/officeDocument/2006/relationships/hyperlink" Target="https://talan.bank.gov.ua/get-user-certificate/DA-A7d4WKG7sp3Foa2wf" TargetMode="External"/><Relationship Id="rId1291" Type="http://schemas.openxmlformats.org/officeDocument/2006/relationships/hyperlink" Target="https://talan.bank.gov.ua/get-user-certificate/DA-A7DWIAyyMumpdMS08" TargetMode="External"/><Relationship Id="rId1389" Type="http://schemas.openxmlformats.org/officeDocument/2006/relationships/hyperlink" Target="https://talan.bank.gov.ua/get-user-certificate/DA-A7SVEOOIgLKvo0frW" TargetMode="External"/><Relationship Id="rId1512" Type="http://schemas.openxmlformats.org/officeDocument/2006/relationships/hyperlink" Target="https://talan.bank.gov.ua/get-user-certificate/NrhqjOYvHpAkZgKgj947" TargetMode="External"/><Relationship Id="rId11" Type="http://schemas.openxmlformats.org/officeDocument/2006/relationships/hyperlink" Target="https://talan.bank.gov.ua/get-user-certificate/DA-A7EElcNZ5QWsbE61P" TargetMode="External"/><Relationship Id="rId314" Type="http://schemas.openxmlformats.org/officeDocument/2006/relationships/hyperlink" Target="https://talan.bank.gov.ua/get-user-certificate/DA-A7gY5G3VQYhXzZxom" TargetMode="External"/><Relationship Id="rId398" Type="http://schemas.openxmlformats.org/officeDocument/2006/relationships/hyperlink" Target="https://talan.bank.gov.ua/get-user-certificate/DA-A7vjyPhVVdW5TZaQj" TargetMode="External"/><Relationship Id="rId521" Type="http://schemas.openxmlformats.org/officeDocument/2006/relationships/hyperlink" Target="https://talan.bank.gov.ua/get-user-certificate/DA-A7JqgCIbNugsKiAfj" TargetMode="External"/><Relationship Id="rId619" Type="http://schemas.openxmlformats.org/officeDocument/2006/relationships/hyperlink" Target="https://talan.bank.gov.ua/get-user-certificate/DA-A7VC6aL-iyezJ4I2B" TargetMode="External"/><Relationship Id="rId1151" Type="http://schemas.openxmlformats.org/officeDocument/2006/relationships/hyperlink" Target="https://talan.bank.gov.ua/get-user-certificate/DA-A7Tw2O1j5pBqd9C2D" TargetMode="External"/><Relationship Id="rId1249" Type="http://schemas.openxmlformats.org/officeDocument/2006/relationships/hyperlink" Target="https://talan.bank.gov.ua/get-user-certificate/DA-A7cIlxIz1EfyYd9H9" TargetMode="External"/><Relationship Id="rId95" Type="http://schemas.openxmlformats.org/officeDocument/2006/relationships/hyperlink" Target="https://talan.bank.gov.ua/get-user-certificate/DA-A7kwjtLnK_SKHaPAg" TargetMode="External"/><Relationship Id="rId160" Type="http://schemas.openxmlformats.org/officeDocument/2006/relationships/hyperlink" Target="https://talan.bank.gov.ua/get-user-certificate/DA-A7SitTmxgbB-L3GVY" TargetMode="External"/><Relationship Id="rId826" Type="http://schemas.openxmlformats.org/officeDocument/2006/relationships/hyperlink" Target="https://talan.bank.gov.ua/get-user-certificate/DA-A7lnqMKqqFo95TaH-" TargetMode="External"/><Relationship Id="rId1011" Type="http://schemas.openxmlformats.org/officeDocument/2006/relationships/hyperlink" Target="https://talan.bank.gov.ua/get-user-certificate/DA-A7a41ULHBon2pbv_y" TargetMode="External"/><Relationship Id="rId1109" Type="http://schemas.openxmlformats.org/officeDocument/2006/relationships/hyperlink" Target="https://talan.bank.gov.ua/get-user-certificate/DA-A7iC4KDhstc2P977u" TargetMode="External"/><Relationship Id="rId1456" Type="http://schemas.openxmlformats.org/officeDocument/2006/relationships/hyperlink" Target="https://talan.bank.gov.ua/get-user-certificate/DA-A74e8IpbjtvpI06Bq" TargetMode="External"/><Relationship Id="rId258" Type="http://schemas.openxmlformats.org/officeDocument/2006/relationships/hyperlink" Target="https://talan.bank.gov.ua/get-user-certificate/DA-A79nHqEqarR8tQUhq" TargetMode="External"/><Relationship Id="rId465" Type="http://schemas.openxmlformats.org/officeDocument/2006/relationships/hyperlink" Target="https://talan.bank.gov.ua/get-user-certificate/DA-A7j5PRZFDAmtRi_GY" TargetMode="External"/><Relationship Id="rId672" Type="http://schemas.openxmlformats.org/officeDocument/2006/relationships/hyperlink" Target="https://talan.bank.gov.ua/get-user-certificate/DA-A7-vwyPULSfXCS1yj" TargetMode="External"/><Relationship Id="rId1095" Type="http://schemas.openxmlformats.org/officeDocument/2006/relationships/hyperlink" Target="https://talan.bank.gov.ua/get-user-certificate/DA-A7GQ0bzBDLBBhnkzy" TargetMode="External"/><Relationship Id="rId1316" Type="http://schemas.openxmlformats.org/officeDocument/2006/relationships/hyperlink" Target="https://talan.bank.gov.ua/get-user-certificate/DA-A7uqyczUtX5TLN0jI" TargetMode="External"/><Relationship Id="rId22" Type="http://schemas.openxmlformats.org/officeDocument/2006/relationships/hyperlink" Target="https://talan.bank.gov.ua/get-user-certificate/DA-A7SfAVD6SdFeb_ws_" TargetMode="External"/><Relationship Id="rId118" Type="http://schemas.openxmlformats.org/officeDocument/2006/relationships/hyperlink" Target="https://talan.bank.gov.ua/get-user-certificate/DA-A7Q7K4RWmCDWV5fng" TargetMode="External"/><Relationship Id="rId325" Type="http://schemas.openxmlformats.org/officeDocument/2006/relationships/hyperlink" Target="https://talan.bank.gov.ua/get-user-certificate/DA-A7HdL4hl4AtsbWZva" TargetMode="External"/><Relationship Id="rId532" Type="http://schemas.openxmlformats.org/officeDocument/2006/relationships/hyperlink" Target="https://talan.bank.gov.ua/get-user-certificate/DA-A75UjrEy41OTDBQIz" TargetMode="External"/><Relationship Id="rId977" Type="http://schemas.openxmlformats.org/officeDocument/2006/relationships/hyperlink" Target="https://talan.bank.gov.ua/get-user-certificate/DA-A7O3q5UV4ec9_UMEE" TargetMode="External"/><Relationship Id="rId1162" Type="http://schemas.openxmlformats.org/officeDocument/2006/relationships/hyperlink" Target="https://talan.bank.gov.ua/get-user-certificate/DA-A7O3N55it3QIxBmz4" TargetMode="External"/><Relationship Id="rId171" Type="http://schemas.openxmlformats.org/officeDocument/2006/relationships/hyperlink" Target="https://talan.bank.gov.ua/get-user-certificate/DA-A7YMppbiKP7m_FFzc" TargetMode="External"/><Relationship Id="rId837" Type="http://schemas.openxmlformats.org/officeDocument/2006/relationships/hyperlink" Target="https://talan.bank.gov.ua/get-user-certificate/DA-A7gZmh2vVDcNsumUK" TargetMode="External"/><Relationship Id="rId1022" Type="http://schemas.openxmlformats.org/officeDocument/2006/relationships/hyperlink" Target="https://talan.bank.gov.ua/get-user-certificate/DA-A7P3G6PPZkSM2p9Wh" TargetMode="External"/><Relationship Id="rId1467" Type="http://schemas.openxmlformats.org/officeDocument/2006/relationships/hyperlink" Target="https://talan.bank.gov.ua/get-user-certificate/DA-A7nOF4U7YrpOHHt0z" TargetMode="External"/><Relationship Id="rId269" Type="http://schemas.openxmlformats.org/officeDocument/2006/relationships/hyperlink" Target="https://talan.bank.gov.ua/get-user-certificate/DA-A7WiRzyJPCoLMQSki" TargetMode="External"/><Relationship Id="rId476" Type="http://schemas.openxmlformats.org/officeDocument/2006/relationships/hyperlink" Target="https://talan.bank.gov.ua/get-user-certificate/DA-A708iLCQCs6oG3q14" TargetMode="External"/><Relationship Id="rId683" Type="http://schemas.openxmlformats.org/officeDocument/2006/relationships/hyperlink" Target="https://talan.bank.gov.ua/get-user-certificate/DA-A7pjH_1nT7UavKfOq" TargetMode="External"/><Relationship Id="rId890" Type="http://schemas.openxmlformats.org/officeDocument/2006/relationships/hyperlink" Target="https://talan.bank.gov.ua/get-user-certificate/DA-A7pnMqLE9i6T2k407" TargetMode="External"/><Relationship Id="rId904" Type="http://schemas.openxmlformats.org/officeDocument/2006/relationships/hyperlink" Target="https://talan.bank.gov.ua/get-user-certificate/DA-A7NMPTF61vraSUDpL" TargetMode="External"/><Relationship Id="rId1327" Type="http://schemas.openxmlformats.org/officeDocument/2006/relationships/hyperlink" Target="https://talan.bank.gov.ua/get-user-certificate/DA-A7GKz1fv6NaOOHuDG" TargetMode="External"/><Relationship Id="rId33" Type="http://schemas.openxmlformats.org/officeDocument/2006/relationships/hyperlink" Target="https://talan.bank.gov.ua/get-user-certificate/DA-A7cpIimp3h_1MRHMg" TargetMode="External"/><Relationship Id="rId129" Type="http://schemas.openxmlformats.org/officeDocument/2006/relationships/hyperlink" Target="https://talan.bank.gov.ua/get-user-certificate/DA-A7rlS3fCZYcd4QWma" TargetMode="External"/><Relationship Id="rId336" Type="http://schemas.openxmlformats.org/officeDocument/2006/relationships/hyperlink" Target="https://talan.bank.gov.ua/get-user-certificate/DA-A7jMwe4siXD8dEq0o" TargetMode="External"/><Relationship Id="rId543" Type="http://schemas.openxmlformats.org/officeDocument/2006/relationships/hyperlink" Target="https://talan.bank.gov.ua/get-user-certificate/DA-A7Z0Mu-4drI3T4Peu" TargetMode="External"/><Relationship Id="rId988" Type="http://schemas.openxmlformats.org/officeDocument/2006/relationships/hyperlink" Target="https://talan.bank.gov.ua/get-user-certificate/DA-A74tVBCZXIUc2IGjT" TargetMode="External"/><Relationship Id="rId1173" Type="http://schemas.openxmlformats.org/officeDocument/2006/relationships/hyperlink" Target="https://talan.bank.gov.ua/get-user-certificate/DA-A7bAt-D1Mq2OK7WPT" TargetMode="External"/><Relationship Id="rId1380" Type="http://schemas.openxmlformats.org/officeDocument/2006/relationships/hyperlink" Target="https://talan.bank.gov.ua/get-user-certificate/DA-A79qIu7IJCmRRK7_h" TargetMode="External"/><Relationship Id="rId182" Type="http://schemas.openxmlformats.org/officeDocument/2006/relationships/hyperlink" Target="https://talan.bank.gov.ua/get-user-certificate/DA-A7Zgi69UAZ8haV7zp" TargetMode="External"/><Relationship Id="rId403" Type="http://schemas.openxmlformats.org/officeDocument/2006/relationships/hyperlink" Target="https://talan.bank.gov.ua/get-user-certificate/DA-A7v3vM3EMQsZUfMCl" TargetMode="External"/><Relationship Id="rId750" Type="http://schemas.openxmlformats.org/officeDocument/2006/relationships/hyperlink" Target="https://talan.bank.gov.ua/get-user-certificate/DA-A7n09ndlG_sLeazTS" TargetMode="External"/><Relationship Id="rId848" Type="http://schemas.openxmlformats.org/officeDocument/2006/relationships/hyperlink" Target="https://talan.bank.gov.ua/get-user-certificate/DA-A7orc6IUb-NyXcmIZ" TargetMode="External"/><Relationship Id="rId1033" Type="http://schemas.openxmlformats.org/officeDocument/2006/relationships/hyperlink" Target="https://talan.bank.gov.ua/get-user-certificate/DA-A7oUyJ5giUXXliUyR" TargetMode="External"/><Relationship Id="rId1478" Type="http://schemas.openxmlformats.org/officeDocument/2006/relationships/hyperlink" Target="https://talan.bank.gov.ua/get-user-certificate/5L-8DMGjHefcgUn8EZ-E" TargetMode="External"/><Relationship Id="rId487" Type="http://schemas.openxmlformats.org/officeDocument/2006/relationships/hyperlink" Target="https://talan.bank.gov.ua/get-user-certificate/DA-A7Qa5bo7eR7lrOmSI" TargetMode="External"/><Relationship Id="rId610" Type="http://schemas.openxmlformats.org/officeDocument/2006/relationships/hyperlink" Target="https://talan.bank.gov.ua/get-user-certificate/DA-A7y47psQeZqEKa4G2" TargetMode="External"/><Relationship Id="rId694" Type="http://schemas.openxmlformats.org/officeDocument/2006/relationships/hyperlink" Target="https://talan.bank.gov.ua/get-user-certificate/DA-A7qJuvylKXPrfXyLl" TargetMode="External"/><Relationship Id="rId708" Type="http://schemas.openxmlformats.org/officeDocument/2006/relationships/hyperlink" Target="https://talan.bank.gov.ua/get-user-certificate/DA-A78oxfU3dNBwQDrBE" TargetMode="External"/><Relationship Id="rId915" Type="http://schemas.openxmlformats.org/officeDocument/2006/relationships/hyperlink" Target="https://talan.bank.gov.ua/get-user-certificate/DA-A7S8wZ8KieuRgw1oX" TargetMode="External"/><Relationship Id="rId1240" Type="http://schemas.openxmlformats.org/officeDocument/2006/relationships/hyperlink" Target="https://talan.bank.gov.ua/get-user-certificate/DA-A7uBLMikgLZIMwvsM" TargetMode="External"/><Relationship Id="rId1338" Type="http://schemas.openxmlformats.org/officeDocument/2006/relationships/hyperlink" Target="https://talan.bank.gov.ua/get-user-certificate/DA-A7ZK1TcIZ5zr4uVrq" TargetMode="External"/><Relationship Id="rId347" Type="http://schemas.openxmlformats.org/officeDocument/2006/relationships/hyperlink" Target="https://talan.bank.gov.ua/get-user-certificate/DA-A7kE_VBq0m2hOJcg9" TargetMode="External"/><Relationship Id="rId999" Type="http://schemas.openxmlformats.org/officeDocument/2006/relationships/hyperlink" Target="https://talan.bank.gov.ua/get-user-certificate/DA-A7g6t4nW4CTWRE5EE" TargetMode="External"/><Relationship Id="rId1100" Type="http://schemas.openxmlformats.org/officeDocument/2006/relationships/hyperlink" Target="https://talan.bank.gov.ua/get-user-certificate/DA-A72fEXU-s8zAPwsWZ" TargetMode="External"/><Relationship Id="rId1184" Type="http://schemas.openxmlformats.org/officeDocument/2006/relationships/hyperlink" Target="https://talan.bank.gov.ua/get-user-certificate/DA-A7mIogn1Sr7m3Z7b7" TargetMode="External"/><Relationship Id="rId1405" Type="http://schemas.openxmlformats.org/officeDocument/2006/relationships/hyperlink" Target="https://talan.bank.gov.ua/get-user-certificate/DA-A7kreM-x_-W6048KJ" TargetMode="External"/><Relationship Id="rId44" Type="http://schemas.openxmlformats.org/officeDocument/2006/relationships/hyperlink" Target="https://talan.bank.gov.ua/get-user-certificate/DA-A7oHJMnNL3oQYe-O3" TargetMode="External"/><Relationship Id="rId554" Type="http://schemas.openxmlformats.org/officeDocument/2006/relationships/hyperlink" Target="https://talan.bank.gov.ua/get-user-certificate/DA-A7AmRcjZLxJ4LLqks" TargetMode="External"/><Relationship Id="rId761" Type="http://schemas.openxmlformats.org/officeDocument/2006/relationships/hyperlink" Target="https://talan.bank.gov.ua/get-user-certificate/DA-A7vi3iCOyvmOZ6FFy" TargetMode="External"/><Relationship Id="rId859" Type="http://schemas.openxmlformats.org/officeDocument/2006/relationships/hyperlink" Target="https://talan.bank.gov.ua/get-user-certificate/DA-A7Ej7-yAUUBY72A2x" TargetMode="External"/><Relationship Id="rId1391" Type="http://schemas.openxmlformats.org/officeDocument/2006/relationships/hyperlink" Target="https://talan.bank.gov.ua/get-user-certificate/DA-A7_2zmL5XoTMyi_In" TargetMode="External"/><Relationship Id="rId1489" Type="http://schemas.openxmlformats.org/officeDocument/2006/relationships/hyperlink" Target="https://talan.bank.gov.ua/get-user-certificate/d9PIFLY8AAa8v9ZMofGi" TargetMode="External"/><Relationship Id="rId193" Type="http://schemas.openxmlformats.org/officeDocument/2006/relationships/hyperlink" Target="https://talan.bank.gov.ua/get-user-certificate/DA-A7IDna420Ce_tk4Zh" TargetMode="External"/><Relationship Id="rId207" Type="http://schemas.openxmlformats.org/officeDocument/2006/relationships/hyperlink" Target="https://talan.bank.gov.ua/get-user-certificate/DA-A7_M9idDWlMCQOzCA" TargetMode="External"/><Relationship Id="rId414" Type="http://schemas.openxmlformats.org/officeDocument/2006/relationships/hyperlink" Target="https://talan.bank.gov.ua/get-user-certificate/DA-A7z_lHEMmeMXalmEV" TargetMode="External"/><Relationship Id="rId498" Type="http://schemas.openxmlformats.org/officeDocument/2006/relationships/hyperlink" Target="https://talan.bank.gov.ua/get-user-certificate/DA-A793a-hcSVVQNaomr" TargetMode="External"/><Relationship Id="rId621" Type="http://schemas.openxmlformats.org/officeDocument/2006/relationships/hyperlink" Target="https://talan.bank.gov.ua/get-user-certificate/DA-A7epp95OOsYW9aqEj" TargetMode="External"/><Relationship Id="rId1044" Type="http://schemas.openxmlformats.org/officeDocument/2006/relationships/hyperlink" Target="https://talan.bank.gov.ua/get-user-certificate/DA-A7DMHS-YDZm-xTq2r" TargetMode="External"/><Relationship Id="rId1251" Type="http://schemas.openxmlformats.org/officeDocument/2006/relationships/hyperlink" Target="https://talan.bank.gov.ua/get-user-certificate/DA-A7EFAfEy3QmclOEAo" TargetMode="External"/><Relationship Id="rId1349" Type="http://schemas.openxmlformats.org/officeDocument/2006/relationships/hyperlink" Target="https://talan.bank.gov.ua/get-user-certificate/DA-A7HsOMhvfS6Dpcs9E" TargetMode="External"/><Relationship Id="rId260" Type="http://schemas.openxmlformats.org/officeDocument/2006/relationships/hyperlink" Target="https://talan.bank.gov.ua/get-user-certificate/DA-A7FqglIQo2-XfKvic" TargetMode="External"/><Relationship Id="rId719" Type="http://schemas.openxmlformats.org/officeDocument/2006/relationships/hyperlink" Target="https://talan.bank.gov.ua/get-user-certificate/DA-A7u8GQsrzEBFsiy5T" TargetMode="External"/><Relationship Id="rId926" Type="http://schemas.openxmlformats.org/officeDocument/2006/relationships/hyperlink" Target="https://talan.bank.gov.ua/get-user-certificate/DA-A7G4Nfh9YJemVyCYV" TargetMode="External"/><Relationship Id="rId1111" Type="http://schemas.openxmlformats.org/officeDocument/2006/relationships/hyperlink" Target="https://talan.bank.gov.ua/get-user-certificate/DA-A7AJhYL7wdgkVXxL7" TargetMode="External"/><Relationship Id="rId55" Type="http://schemas.openxmlformats.org/officeDocument/2006/relationships/hyperlink" Target="https://talan.bank.gov.ua/get-user-certificate/DA-A7nQp8vjsYB3Onatt" TargetMode="External"/><Relationship Id="rId120" Type="http://schemas.openxmlformats.org/officeDocument/2006/relationships/hyperlink" Target="https://talan.bank.gov.ua/get-user-certificate/DA-A7G0iMtwMFmbSK9D4" TargetMode="External"/><Relationship Id="rId358" Type="http://schemas.openxmlformats.org/officeDocument/2006/relationships/hyperlink" Target="https://talan.bank.gov.ua/get-user-certificate/DA-A7o7SibaJ_RO8TF6q" TargetMode="External"/><Relationship Id="rId565" Type="http://schemas.openxmlformats.org/officeDocument/2006/relationships/hyperlink" Target="https://talan.bank.gov.ua/get-user-certificate/DA-A7p2KS6uDr_UBwYmo" TargetMode="External"/><Relationship Id="rId772" Type="http://schemas.openxmlformats.org/officeDocument/2006/relationships/hyperlink" Target="https://talan.bank.gov.ua/get-user-certificate/DA-A7iFRJTw4_sI_2p3j" TargetMode="External"/><Relationship Id="rId1195" Type="http://schemas.openxmlformats.org/officeDocument/2006/relationships/hyperlink" Target="https://talan.bank.gov.ua/get-user-certificate/DA-A7zq9cBoVC7HFWVnW" TargetMode="External"/><Relationship Id="rId1209" Type="http://schemas.openxmlformats.org/officeDocument/2006/relationships/hyperlink" Target="https://talan.bank.gov.ua/get-user-certificate/DA-A7qCLIDSc7DoKI_oQ" TargetMode="External"/><Relationship Id="rId1416" Type="http://schemas.openxmlformats.org/officeDocument/2006/relationships/hyperlink" Target="https://talan.bank.gov.ua/get-user-certificate/DA-A77aSK5TiecGkTRn5" TargetMode="External"/><Relationship Id="rId218" Type="http://schemas.openxmlformats.org/officeDocument/2006/relationships/hyperlink" Target="https://talan.bank.gov.ua/get-user-certificate/DA-A78kxAXLX4VdlZgVg" TargetMode="External"/><Relationship Id="rId425" Type="http://schemas.openxmlformats.org/officeDocument/2006/relationships/hyperlink" Target="https://talan.bank.gov.ua/get-user-certificate/DA-A71cU1zP29FuD5ZWt" TargetMode="External"/><Relationship Id="rId632" Type="http://schemas.openxmlformats.org/officeDocument/2006/relationships/hyperlink" Target="https://talan.bank.gov.ua/get-user-certificate/DA-A7znvaPO94i-IfiQo" TargetMode="External"/><Relationship Id="rId1055" Type="http://schemas.openxmlformats.org/officeDocument/2006/relationships/hyperlink" Target="https://talan.bank.gov.ua/get-user-certificate/DA-A7LY3rz3qBwMa8ZnE" TargetMode="External"/><Relationship Id="rId1262" Type="http://schemas.openxmlformats.org/officeDocument/2006/relationships/hyperlink" Target="https://talan.bank.gov.ua/get-user-certificate/DA-A7HTVGx-Zf7aXuOrf" TargetMode="External"/><Relationship Id="rId271" Type="http://schemas.openxmlformats.org/officeDocument/2006/relationships/hyperlink" Target="https://talan.bank.gov.ua/get-user-certificate/DA-A7789skOvEfJXjHhc" TargetMode="External"/><Relationship Id="rId937" Type="http://schemas.openxmlformats.org/officeDocument/2006/relationships/hyperlink" Target="https://talan.bank.gov.ua/get-user-certificate/DA-A7OdXxjdMqJsWuW4p" TargetMode="External"/><Relationship Id="rId1122" Type="http://schemas.openxmlformats.org/officeDocument/2006/relationships/hyperlink" Target="https://talan.bank.gov.ua/get-user-certificate/DA-A7X6uQ4WkcMgPwYCe" TargetMode="External"/><Relationship Id="rId66" Type="http://schemas.openxmlformats.org/officeDocument/2006/relationships/hyperlink" Target="https://talan.bank.gov.ua/get-user-certificate/DA-A7Z3GpkG168zMP2X7" TargetMode="External"/><Relationship Id="rId131" Type="http://schemas.openxmlformats.org/officeDocument/2006/relationships/hyperlink" Target="https://talan.bank.gov.ua/get-user-certificate/DA-A7UlYraJgw0Mt_YkC" TargetMode="External"/><Relationship Id="rId369" Type="http://schemas.openxmlformats.org/officeDocument/2006/relationships/hyperlink" Target="https://talan.bank.gov.ua/get-user-certificate/DA-A7lOIxeK4uWy9Pahi" TargetMode="External"/><Relationship Id="rId576" Type="http://schemas.openxmlformats.org/officeDocument/2006/relationships/hyperlink" Target="https://talan.bank.gov.ua/get-user-certificate/DA-A7NjeulGq7U5Pulmw" TargetMode="External"/><Relationship Id="rId783" Type="http://schemas.openxmlformats.org/officeDocument/2006/relationships/hyperlink" Target="https://talan.bank.gov.ua/get-user-certificate/DA-A7Qdn3BdAieWZCrxG" TargetMode="External"/><Relationship Id="rId990" Type="http://schemas.openxmlformats.org/officeDocument/2006/relationships/hyperlink" Target="https://talan.bank.gov.ua/get-user-certificate/DA-A7gi9hd5V9224YSxk" TargetMode="External"/><Relationship Id="rId1427" Type="http://schemas.openxmlformats.org/officeDocument/2006/relationships/hyperlink" Target="https://talan.bank.gov.ua/get-user-certificate/DA-A7js0qsE8vqIsZykg" TargetMode="External"/><Relationship Id="rId229" Type="http://schemas.openxmlformats.org/officeDocument/2006/relationships/hyperlink" Target="https://talan.bank.gov.ua/get-user-certificate/DA-A7TniSpZxx__OL0Me" TargetMode="External"/><Relationship Id="rId436" Type="http://schemas.openxmlformats.org/officeDocument/2006/relationships/hyperlink" Target="https://talan.bank.gov.ua/get-user-certificate/DA-A75CmZmzWyE2Yx78R" TargetMode="External"/><Relationship Id="rId643" Type="http://schemas.openxmlformats.org/officeDocument/2006/relationships/hyperlink" Target="https://talan.bank.gov.ua/get-user-certificate/DA-A76i8nnYsxq_Tceos" TargetMode="External"/><Relationship Id="rId1066" Type="http://schemas.openxmlformats.org/officeDocument/2006/relationships/hyperlink" Target="https://talan.bank.gov.ua/get-user-certificate/DA-A7Fke6d_wQT3ZLNBL" TargetMode="External"/><Relationship Id="rId1273" Type="http://schemas.openxmlformats.org/officeDocument/2006/relationships/hyperlink" Target="https://talan.bank.gov.ua/get-user-certificate/DA-A7p7Oxc1symYlhZRv" TargetMode="External"/><Relationship Id="rId1480" Type="http://schemas.openxmlformats.org/officeDocument/2006/relationships/hyperlink" Target="https://talan.bank.gov.ua/get-user-certificate/RwjqJn5d0naIJvhKoBnY" TargetMode="External"/><Relationship Id="rId850" Type="http://schemas.openxmlformats.org/officeDocument/2006/relationships/hyperlink" Target="https://talan.bank.gov.ua/get-user-certificate/DA-A7HnseCHQW1GitMmi" TargetMode="External"/><Relationship Id="rId948" Type="http://schemas.openxmlformats.org/officeDocument/2006/relationships/hyperlink" Target="https://talan.bank.gov.ua/get-user-certificate/DA-A7f-5wA8PR6EY2WEE" TargetMode="External"/><Relationship Id="rId1133" Type="http://schemas.openxmlformats.org/officeDocument/2006/relationships/hyperlink" Target="https://talan.bank.gov.ua/get-user-certificate/DA-A7TjkweDHCKwB7iQk" TargetMode="External"/><Relationship Id="rId77" Type="http://schemas.openxmlformats.org/officeDocument/2006/relationships/hyperlink" Target="https://talan.bank.gov.ua/get-user-certificate/DA-A7-Z_LSzcWJps-D34" TargetMode="External"/><Relationship Id="rId282" Type="http://schemas.openxmlformats.org/officeDocument/2006/relationships/hyperlink" Target="https://talan.bank.gov.ua/get-user-certificate/DA-A7Tt_gIX0P4nC-A2_" TargetMode="External"/><Relationship Id="rId503" Type="http://schemas.openxmlformats.org/officeDocument/2006/relationships/hyperlink" Target="https://talan.bank.gov.ua/get-user-certificate/DA-A72vXLicfE9bqGQOV" TargetMode="External"/><Relationship Id="rId587" Type="http://schemas.openxmlformats.org/officeDocument/2006/relationships/hyperlink" Target="https://talan.bank.gov.ua/get-user-certificate/DA-A7YzXxJgEe20PZjRT" TargetMode="External"/><Relationship Id="rId710" Type="http://schemas.openxmlformats.org/officeDocument/2006/relationships/hyperlink" Target="https://talan.bank.gov.ua/get-user-certificate/DA-A73gLBOpCI3voWNs1" TargetMode="External"/><Relationship Id="rId808" Type="http://schemas.openxmlformats.org/officeDocument/2006/relationships/hyperlink" Target="https://talan.bank.gov.ua/get-user-certificate/DA-A7SNCjMs_Z0SgwzTL" TargetMode="External"/><Relationship Id="rId1340" Type="http://schemas.openxmlformats.org/officeDocument/2006/relationships/hyperlink" Target="https://talan.bank.gov.ua/get-user-certificate/DA-A71IAAghQqBDOEusu" TargetMode="External"/><Relationship Id="rId1438" Type="http://schemas.openxmlformats.org/officeDocument/2006/relationships/hyperlink" Target="https://talan.bank.gov.ua/get-user-certificate/DA-A7Cawk0QCTWk_MG1g" TargetMode="External"/><Relationship Id="rId8" Type="http://schemas.openxmlformats.org/officeDocument/2006/relationships/hyperlink" Target="https://talan.bank.gov.ua/get-user-certificate/DA-A7vorS7MRtPQHSKzP" TargetMode="External"/><Relationship Id="rId142" Type="http://schemas.openxmlformats.org/officeDocument/2006/relationships/hyperlink" Target="https://talan.bank.gov.ua/get-user-certificate/DA-A7a2Cp0eDmHCfAuyT" TargetMode="External"/><Relationship Id="rId447" Type="http://schemas.openxmlformats.org/officeDocument/2006/relationships/hyperlink" Target="https://talan.bank.gov.ua/get-user-certificate/DA-A7e9rrkDQIUfFqch0" TargetMode="External"/><Relationship Id="rId794" Type="http://schemas.openxmlformats.org/officeDocument/2006/relationships/hyperlink" Target="https://talan.bank.gov.ua/get-user-certificate/DA-A7nMNPwwhE1Wu-ih-" TargetMode="External"/><Relationship Id="rId1077" Type="http://schemas.openxmlformats.org/officeDocument/2006/relationships/hyperlink" Target="https://talan.bank.gov.ua/get-user-certificate/DA-A7wCls4z1u_G35NWd" TargetMode="External"/><Relationship Id="rId1200" Type="http://schemas.openxmlformats.org/officeDocument/2006/relationships/hyperlink" Target="https://talan.bank.gov.ua/get-user-certificate/DA-A78eWAw4MFnDIXpWz" TargetMode="External"/><Relationship Id="rId654" Type="http://schemas.openxmlformats.org/officeDocument/2006/relationships/hyperlink" Target="https://talan.bank.gov.ua/get-user-certificate/DA-A7xlgQr1A1HwGfwP1" TargetMode="External"/><Relationship Id="rId861" Type="http://schemas.openxmlformats.org/officeDocument/2006/relationships/hyperlink" Target="https://talan.bank.gov.ua/get-user-certificate/DA-A7V24eyRlKUdyfOeC" TargetMode="External"/><Relationship Id="rId959" Type="http://schemas.openxmlformats.org/officeDocument/2006/relationships/hyperlink" Target="https://talan.bank.gov.ua/get-user-certificate/DA-A7PYjzoOJGb9nAMM6" TargetMode="External"/><Relationship Id="rId1284" Type="http://schemas.openxmlformats.org/officeDocument/2006/relationships/hyperlink" Target="https://talan.bank.gov.ua/get-user-certificate/DA-A7zLqHi0XtX3MsHMo" TargetMode="External"/><Relationship Id="rId1491" Type="http://schemas.openxmlformats.org/officeDocument/2006/relationships/hyperlink" Target="https://talan.bank.gov.ua/get-user-certificate/cubp88ANlu0n6MIg_YuK" TargetMode="External"/><Relationship Id="rId1505" Type="http://schemas.openxmlformats.org/officeDocument/2006/relationships/hyperlink" Target="https://talan.bank.gov.ua/get-user-certificate/qwooR37q7YwynD--tUw6" TargetMode="External"/><Relationship Id="rId293" Type="http://schemas.openxmlformats.org/officeDocument/2006/relationships/hyperlink" Target="https://talan.bank.gov.ua/get-user-certificate/DA-A7arNnmH_W8J6kwQe" TargetMode="External"/><Relationship Id="rId307" Type="http://schemas.openxmlformats.org/officeDocument/2006/relationships/hyperlink" Target="https://talan.bank.gov.ua/get-user-certificate/DA-A7PF4tX5EPnIrgzaU" TargetMode="External"/><Relationship Id="rId514" Type="http://schemas.openxmlformats.org/officeDocument/2006/relationships/hyperlink" Target="https://talan.bank.gov.ua/get-user-certificate/DA-A75YpvaPdd-bKkRW8" TargetMode="External"/><Relationship Id="rId721" Type="http://schemas.openxmlformats.org/officeDocument/2006/relationships/hyperlink" Target="https://talan.bank.gov.ua/get-user-certificate/DA-A7vNiHfc4bx-Gk-K1" TargetMode="External"/><Relationship Id="rId1144" Type="http://schemas.openxmlformats.org/officeDocument/2006/relationships/hyperlink" Target="https://talan.bank.gov.ua/get-user-certificate/DA-A75gjEt2U5_s5iuJv" TargetMode="External"/><Relationship Id="rId1351" Type="http://schemas.openxmlformats.org/officeDocument/2006/relationships/hyperlink" Target="https://talan.bank.gov.ua/get-user-certificate/DA-A76nz3GHvcPUFkZc2" TargetMode="External"/><Relationship Id="rId1449" Type="http://schemas.openxmlformats.org/officeDocument/2006/relationships/hyperlink" Target="https://talan.bank.gov.ua/get-user-certificate/DA-A7AlEx3FvPVxt9GWv" TargetMode="External"/><Relationship Id="rId88" Type="http://schemas.openxmlformats.org/officeDocument/2006/relationships/hyperlink" Target="https://talan.bank.gov.ua/get-user-certificate/DA-A7TVcTwxnT11GpmTp" TargetMode="External"/><Relationship Id="rId153" Type="http://schemas.openxmlformats.org/officeDocument/2006/relationships/hyperlink" Target="https://talan.bank.gov.ua/get-user-certificate/DA-A7dOVI0nhoM4m-HXd" TargetMode="External"/><Relationship Id="rId360" Type="http://schemas.openxmlformats.org/officeDocument/2006/relationships/hyperlink" Target="https://talan.bank.gov.ua/get-user-certificate/DA-A7KCNJDhhtQzZsN4q" TargetMode="External"/><Relationship Id="rId598" Type="http://schemas.openxmlformats.org/officeDocument/2006/relationships/hyperlink" Target="https://talan.bank.gov.ua/get-user-certificate/DA-A7FaTdwFvRgcnk28U" TargetMode="External"/><Relationship Id="rId819" Type="http://schemas.openxmlformats.org/officeDocument/2006/relationships/hyperlink" Target="https://talan.bank.gov.ua/get-user-certificate/DA-A7_WJV4duhwpIBB1R" TargetMode="External"/><Relationship Id="rId1004" Type="http://schemas.openxmlformats.org/officeDocument/2006/relationships/hyperlink" Target="https://talan.bank.gov.ua/get-user-certificate/DA-A794-Tiuo8jAwtX6h" TargetMode="External"/><Relationship Id="rId1211" Type="http://schemas.openxmlformats.org/officeDocument/2006/relationships/hyperlink" Target="https://talan.bank.gov.ua/get-user-certificate/DA-A7F-SYzT6mhmxH-Qa" TargetMode="External"/><Relationship Id="rId220" Type="http://schemas.openxmlformats.org/officeDocument/2006/relationships/hyperlink" Target="https://talan.bank.gov.ua/get-user-certificate/DA-A79PXnCP_QHD-gYQ3" TargetMode="External"/><Relationship Id="rId458" Type="http://schemas.openxmlformats.org/officeDocument/2006/relationships/hyperlink" Target="https://talan.bank.gov.ua/get-user-certificate/DA-A7uK-TPwtrEX1TJ8n" TargetMode="External"/><Relationship Id="rId665" Type="http://schemas.openxmlformats.org/officeDocument/2006/relationships/hyperlink" Target="https://talan.bank.gov.ua/get-user-certificate/DA-A7kfBv7s3QLUDX1gC" TargetMode="External"/><Relationship Id="rId872" Type="http://schemas.openxmlformats.org/officeDocument/2006/relationships/hyperlink" Target="https://talan.bank.gov.ua/get-user-certificate/DA-A7y6najusJQyuuPGz" TargetMode="External"/><Relationship Id="rId1088" Type="http://schemas.openxmlformats.org/officeDocument/2006/relationships/hyperlink" Target="https://talan.bank.gov.ua/get-user-certificate/DA-A7CeYLFTPMql4mmVr" TargetMode="External"/><Relationship Id="rId1295" Type="http://schemas.openxmlformats.org/officeDocument/2006/relationships/hyperlink" Target="https://talan.bank.gov.ua/get-user-certificate/DA-A7ShqkcpJhrOsK70n" TargetMode="External"/><Relationship Id="rId1309" Type="http://schemas.openxmlformats.org/officeDocument/2006/relationships/hyperlink" Target="https://talan.bank.gov.ua/get-user-certificate/DA-A7ZP1nT5b61hlYI10" TargetMode="External"/><Relationship Id="rId15" Type="http://schemas.openxmlformats.org/officeDocument/2006/relationships/hyperlink" Target="https://talan.bank.gov.ua/get-user-certificate/DA-A7NNmpNoB5ox_8EJa" TargetMode="External"/><Relationship Id="rId318" Type="http://schemas.openxmlformats.org/officeDocument/2006/relationships/hyperlink" Target="https://talan.bank.gov.ua/get-user-certificate/DA-A7tPYyQTwoaNQdnp4" TargetMode="External"/><Relationship Id="rId525" Type="http://schemas.openxmlformats.org/officeDocument/2006/relationships/hyperlink" Target="https://talan.bank.gov.ua/get-user-certificate/DA-A7JtAlYFxqzmZePfk" TargetMode="External"/><Relationship Id="rId732" Type="http://schemas.openxmlformats.org/officeDocument/2006/relationships/hyperlink" Target="https://talan.bank.gov.ua/get-user-certificate/DA-A7x-NMJrd1ujVntyy" TargetMode="External"/><Relationship Id="rId1155" Type="http://schemas.openxmlformats.org/officeDocument/2006/relationships/hyperlink" Target="https://talan.bank.gov.ua/get-user-certificate/DA-A72EsnRbjJBABxJlZ" TargetMode="External"/><Relationship Id="rId1362" Type="http://schemas.openxmlformats.org/officeDocument/2006/relationships/hyperlink" Target="https://talan.bank.gov.ua/get-user-certificate/DA-A7hFCzoLHBJ3Sah0n" TargetMode="External"/><Relationship Id="rId99" Type="http://schemas.openxmlformats.org/officeDocument/2006/relationships/hyperlink" Target="https://talan.bank.gov.ua/get-user-certificate/DA-A7pK3cK6n6jT4HLlW" TargetMode="External"/><Relationship Id="rId164" Type="http://schemas.openxmlformats.org/officeDocument/2006/relationships/hyperlink" Target="https://talan.bank.gov.ua/get-user-certificate/DA-A7zjfDTRrZHWDrW1l" TargetMode="External"/><Relationship Id="rId371" Type="http://schemas.openxmlformats.org/officeDocument/2006/relationships/hyperlink" Target="https://talan.bank.gov.ua/get-user-certificate/DA-A7Gb-xgY1x6mUIJRs" TargetMode="External"/><Relationship Id="rId1015" Type="http://schemas.openxmlformats.org/officeDocument/2006/relationships/hyperlink" Target="https://talan.bank.gov.ua/get-user-certificate/DA-A7d1xG0qqsjpwI_Hd" TargetMode="External"/><Relationship Id="rId1222" Type="http://schemas.openxmlformats.org/officeDocument/2006/relationships/hyperlink" Target="https://talan.bank.gov.ua/get-user-certificate/DA-A7g4CRvSMJSVLKWsJ" TargetMode="External"/><Relationship Id="rId469" Type="http://schemas.openxmlformats.org/officeDocument/2006/relationships/hyperlink" Target="https://talan.bank.gov.ua/get-user-certificate/DA-A700r9v7bkRlggBMt" TargetMode="External"/><Relationship Id="rId676" Type="http://schemas.openxmlformats.org/officeDocument/2006/relationships/hyperlink" Target="https://talan.bank.gov.ua/get-user-certificate/DA-A7SAtFe4Wy1-v4dNJ" TargetMode="External"/><Relationship Id="rId883" Type="http://schemas.openxmlformats.org/officeDocument/2006/relationships/hyperlink" Target="https://talan.bank.gov.ua/get-user-certificate/DA-A7bDOuBaSud9ZI8b1" TargetMode="External"/><Relationship Id="rId1099" Type="http://schemas.openxmlformats.org/officeDocument/2006/relationships/hyperlink" Target="https://talan.bank.gov.ua/get-user-certificate/DA-A7LLmaNmjIsVS5vX-" TargetMode="External"/><Relationship Id="rId26" Type="http://schemas.openxmlformats.org/officeDocument/2006/relationships/hyperlink" Target="https://talan.bank.gov.ua/get-user-certificate/DA-A78AoV0RSTog39y7U" TargetMode="External"/><Relationship Id="rId231" Type="http://schemas.openxmlformats.org/officeDocument/2006/relationships/hyperlink" Target="https://talan.bank.gov.ua/get-user-certificate/DA-A7SHvvBiciIQ_dv_k" TargetMode="External"/><Relationship Id="rId329" Type="http://schemas.openxmlformats.org/officeDocument/2006/relationships/hyperlink" Target="https://talan.bank.gov.ua/get-user-certificate/DA-A7jjo27UH6oOeYUCW" TargetMode="External"/><Relationship Id="rId536" Type="http://schemas.openxmlformats.org/officeDocument/2006/relationships/hyperlink" Target="https://talan.bank.gov.ua/get-user-certificate/DA-A7wnjDaWmsi55Dy34" TargetMode="External"/><Relationship Id="rId1166" Type="http://schemas.openxmlformats.org/officeDocument/2006/relationships/hyperlink" Target="https://talan.bank.gov.ua/get-user-certificate/DA-A7kxzh2jnnF_W4G5j" TargetMode="External"/><Relationship Id="rId1373" Type="http://schemas.openxmlformats.org/officeDocument/2006/relationships/hyperlink" Target="https://talan.bank.gov.ua/get-user-certificate/DA-A7-tYzYCEIE8btO2A" TargetMode="External"/><Relationship Id="rId175" Type="http://schemas.openxmlformats.org/officeDocument/2006/relationships/hyperlink" Target="https://talan.bank.gov.ua/get-user-certificate/DA-A7HwPJR7i_qPMrs5N" TargetMode="External"/><Relationship Id="rId743" Type="http://schemas.openxmlformats.org/officeDocument/2006/relationships/hyperlink" Target="https://talan.bank.gov.ua/get-user-certificate/DA-A7OPiQ3YPHlbPkrGF" TargetMode="External"/><Relationship Id="rId950" Type="http://schemas.openxmlformats.org/officeDocument/2006/relationships/hyperlink" Target="https://talan.bank.gov.ua/get-user-certificate/DA-A7sMWDxos7G4g9ij6" TargetMode="External"/><Relationship Id="rId1026" Type="http://schemas.openxmlformats.org/officeDocument/2006/relationships/hyperlink" Target="https://talan.bank.gov.ua/get-user-certificate/DA-A7Mh_NYAdz37AwNl4" TargetMode="External"/><Relationship Id="rId382" Type="http://schemas.openxmlformats.org/officeDocument/2006/relationships/hyperlink" Target="https://talan.bank.gov.ua/get-user-certificate/DA-A7yef-gN9NgVOEEY2" TargetMode="External"/><Relationship Id="rId603" Type="http://schemas.openxmlformats.org/officeDocument/2006/relationships/hyperlink" Target="https://talan.bank.gov.ua/get-user-certificate/DA-A7cmn_DK0Zp0sA04V" TargetMode="External"/><Relationship Id="rId687" Type="http://schemas.openxmlformats.org/officeDocument/2006/relationships/hyperlink" Target="https://talan.bank.gov.ua/get-user-certificate/DA-A7HuGfoYSc6j-YF-8" TargetMode="External"/><Relationship Id="rId810" Type="http://schemas.openxmlformats.org/officeDocument/2006/relationships/hyperlink" Target="https://talan.bank.gov.ua/get-user-certificate/DA-A7cZpu-Oi6prPbvOy" TargetMode="External"/><Relationship Id="rId908" Type="http://schemas.openxmlformats.org/officeDocument/2006/relationships/hyperlink" Target="https://talan.bank.gov.ua/get-user-certificate/DA-A7Sg3FJFfGFvDsRTP" TargetMode="External"/><Relationship Id="rId1233" Type="http://schemas.openxmlformats.org/officeDocument/2006/relationships/hyperlink" Target="https://talan.bank.gov.ua/get-user-certificate/DA-A7rTfJ0HcSGlHIwi3" TargetMode="External"/><Relationship Id="rId1440" Type="http://schemas.openxmlformats.org/officeDocument/2006/relationships/hyperlink" Target="https://talan.bank.gov.ua/get-user-certificate/DA-A7wAor698XD6rx7Eu" TargetMode="External"/><Relationship Id="rId242" Type="http://schemas.openxmlformats.org/officeDocument/2006/relationships/hyperlink" Target="https://talan.bank.gov.ua/get-user-certificate/DA-A7J3BAFFctDRvdOFt" TargetMode="External"/><Relationship Id="rId894" Type="http://schemas.openxmlformats.org/officeDocument/2006/relationships/hyperlink" Target="https://talan.bank.gov.ua/get-user-certificate/DA-A7kL0jm2y0NfXfVvY" TargetMode="External"/><Relationship Id="rId1177" Type="http://schemas.openxmlformats.org/officeDocument/2006/relationships/hyperlink" Target="https://talan.bank.gov.ua/get-user-certificate/DA-A7Nu29dTQQuI4R-pc" TargetMode="External"/><Relationship Id="rId1300" Type="http://schemas.openxmlformats.org/officeDocument/2006/relationships/hyperlink" Target="https://talan.bank.gov.ua/get-user-certificate/DA-A7euMVDnWycFy0ozj" TargetMode="External"/><Relationship Id="rId37" Type="http://schemas.openxmlformats.org/officeDocument/2006/relationships/hyperlink" Target="https://talan.bank.gov.ua/get-user-certificate/DA-A7JYcYYF8P72LI0Fz" TargetMode="External"/><Relationship Id="rId102" Type="http://schemas.openxmlformats.org/officeDocument/2006/relationships/hyperlink" Target="https://talan.bank.gov.ua/get-user-certificate/DA-A7OboL2C0f4gmgZcd" TargetMode="External"/><Relationship Id="rId547" Type="http://schemas.openxmlformats.org/officeDocument/2006/relationships/hyperlink" Target="https://talan.bank.gov.ua/get-user-certificate/DA-A77y05JmQIDrTxJ0K" TargetMode="External"/><Relationship Id="rId754" Type="http://schemas.openxmlformats.org/officeDocument/2006/relationships/hyperlink" Target="https://talan.bank.gov.ua/get-user-certificate/DA-A7vBJ5z8cKi0kBroD" TargetMode="External"/><Relationship Id="rId961" Type="http://schemas.openxmlformats.org/officeDocument/2006/relationships/hyperlink" Target="https://talan.bank.gov.ua/get-user-certificate/DA-A7YGGNmTzJp3SA5r0" TargetMode="External"/><Relationship Id="rId1384" Type="http://schemas.openxmlformats.org/officeDocument/2006/relationships/hyperlink" Target="https://talan.bank.gov.ua/get-user-certificate/DA-A7cqtHYijFkXQijV4" TargetMode="External"/><Relationship Id="rId90" Type="http://schemas.openxmlformats.org/officeDocument/2006/relationships/hyperlink" Target="https://talan.bank.gov.ua/get-user-certificate/DA-A7ms6arjHd69WcMlR" TargetMode="External"/><Relationship Id="rId186" Type="http://schemas.openxmlformats.org/officeDocument/2006/relationships/hyperlink" Target="https://talan.bank.gov.ua/get-user-certificate/DA-A7RqjiQWLllpNeIJz" TargetMode="External"/><Relationship Id="rId393" Type="http://schemas.openxmlformats.org/officeDocument/2006/relationships/hyperlink" Target="https://talan.bank.gov.ua/get-user-certificate/DA-A7iJiqP4z8984kzx6" TargetMode="External"/><Relationship Id="rId407" Type="http://schemas.openxmlformats.org/officeDocument/2006/relationships/hyperlink" Target="https://talan.bank.gov.ua/get-user-certificate/DA-A7gFcUHVdoE98poL4" TargetMode="External"/><Relationship Id="rId614" Type="http://schemas.openxmlformats.org/officeDocument/2006/relationships/hyperlink" Target="https://talan.bank.gov.ua/get-user-certificate/DA-A7Fqt-fgayz3oxbNO" TargetMode="External"/><Relationship Id="rId821" Type="http://schemas.openxmlformats.org/officeDocument/2006/relationships/hyperlink" Target="https://talan.bank.gov.ua/get-user-certificate/DA-A7fHil8cGbkHkAfbt" TargetMode="External"/><Relationship Id="rId1037" Type="http://schemas.openxmlformats.org/officeDocument/2006/relationships/hyperlink" Target="https://talan.bank.gov.ua/get-user-certificate/DA-A7yYkUXkz8Z_rHP34" TargetMode="External"/><Relationship Id="rId1244" Type="http://schemas.openxmlformats.org/officeDocument/2006/relationships/hyperlink" Target="https://talan.bank.gov.ua/get-user-certificate/DA-A7m1Ha6Vv-PEaQU6c" TargetMode="External"/><Relationship Id="rId1451" Type="http://schemas.openxmlformats.org/officeDocument/2006/relationships/hyperlink" Target="https://talan.bank.gov.ua/get-user-certificate/DA-A7y9T58rQBFfYyEHq" TargetMode="External"/><Relationship Id="rId253" Type="http://schemas.openxmlformats.org/officeDocument/2006/relationships/hyperlink" Target="https://talan.bank.gov.ua/get-user-certificate/DA-A7iu5tsaoCbfn54mS" TargetMode="External"/><Relationship Id="rId460" Type="http://schemas.openxmlformats.org/officeDocument/2006/relationships/hyperlink" Target="https://talan.bank.gov.ua/get-user-certificate/DA-A75_yqfJ5PMK1Y6Np" TargetMode="External"/><Relationship Id="rId698" Type="http://schemas.openxmlformats.org/officeDocument/2006/relationships/hyperlink" Target="https://talan.bank.gov.ua/get-user-certificate/DA-A7NB8EhP62goVQeWu" TargetMode="External"/><Relationship Id="rId919" Type="http://schemas.openxmlformats.org/officeDocument/2006/relationships/hyperlink" Target="https://talan.bank.gov.ua/get-user-certificate/DA-A7ymLTPejGtxafk5A" TargetMode="External"/><Relationship Id="rId1090" Type="http://schemas.openxmlformats.org/officeDocument/2006/relationships/hyperlink" Target="https://talan.bank.gov.ua/get-user-certificate/DA-A7LfRiwsuddXRDXNU" TargetMode="External"/><Relationship Id="rId1104" Type="http://schemas.openxmlformats.org/officeDocument/2006/relationships/hyperlink" Target="https://talan.bank.gov.ua/get-user-certificate/DA-A7-a791fDFmSBNPS3" TargetMode="External"/><Relationship Id="rId1311" Type="http://schemas.openxmlformats.org/officeDocument/2006/relationships/hyperlink" Target="https://talan.bank.gov.ua/get-user-certificate/DA-A77Lb4dPxZfj0G1mr" TargetMode="External"/><Relationship Id="rId48" Type="http://schemas.openxmlformats.org/officeDocument/2006/relationships/hyperlink" Target="https://talan.bank.gov.ua/get-user-certificate/DA-A7QJ3iyTdXDOVCj4B" TargetMode="External"/><Relationship Id="rId113" Type="http://schemas.openxmlformats.org/officeDocument/2006/relationships/hyperlink" Target="https://talan.bank.gov.ua/get-user-certificate/DA-A7pwGhUWWmCwydwMj" TargetMode="External"/><Relationship Id="rId320" Type="http://schemas.openxmlformats.org/officeDocument/2006/relationships/hyperlink" Target="https://talan.bank.gov.ua/get-user-certificate/DA-A7ItyR0b9m86T6vgd" TargetMode="External"/><Relationship Id="rId558" Type="http://schemas.openxmlformats.org/officeDocument/2006/relationships/hyperlink" Target="https://talan.bank.gov.ua/get-user-certificate/DA-A7_Q8SrCowKLNHhDH" TargetMode="External"/><Relationship Id="rId765" Type="http://schemas.openxmlformats.org/officeDocument/2006/relationships/hyperlink" Target="https://talan.bank.gov.ua/get-user-certificate/DA-A7dotVxC6YS-Aagbl" TargetMode="External"/><Relationship Id="rId972" Type="http://schemas.openxmlformats.org/officeDocument/2006/relationships/hyperlink" Target="https://talan.bank.gov.ua/get-user-certificate/DA-A785xWJ5-MnNS-eU-" TargetMode="External"/><Relationship Id="rId1188" Type="http://schemas.openxmlformats.org/officeDocument/2006/relationships/hyperlink" Target="https://talan.bank.gov.ua/get-user-certificate/DA-A7NpJlTLyeAzb81Hy" TargetMode="External"/><Relationship Id="rId1395" Type="http://schemas.openxmlformats.org/officeDocument/2006/relationships/hyperlink" Target="https://talan.bank.gov.ua/get-user-certificate/DA-A7qsvA6cYzkh0YfLw" TargetMode="External"/><Relationship Id="rId1409" Type="http://schemas.openxmlformats.org/officeDocument/2006/relationships/hyperlink" Target="https://talan.bank.gov.ua/get-user-certificate/DA-A7OAQvLYoVRwlhXHh" TargetMode="External"/><Relationship Id="rId197" Type="http://schemas.openxmlformats.org/officeDocument/2006/relationships/hyperlink" Target="https://talan.bank.gov.ua/get-user-certificate/DA-A70RySTDLtVsrpHR7" TargetMode="External"/><Relationship Id="rId418" Type="http://schemas.openxmlformats.org/officeDocument/2006/relationships/hyperlink" Target="https://talan.bank.gov.ua/get-user-certificate/DA-A7b7SvIg0qcDKbwIQ" TargetMode="External"/><Relationship Id="rId625" Type="http://schemas.openxmlformats.org/officeDocument/2006/relationships/hyperlink" Target="https://talan.bank.gov.ua/get-user-certificate/DA-A7pfdptnywHhjqqKq" TargetMode="External"/><Relationship Id="rId832" Type="http://schemas.openxmlformats.org/officeDocument/2006/relationships/hyperlink" Target="https://talan.bank.gov.ua/get-user-certificate/DA-A7zLwkKTTlDD7NtAL" TargetMode="External"/><Relationship Id="rId1048" Type="http://schemas.openxmlformats.org/officeDocument/2006/relationships/hyperlink" Target="https://talan.bank.gov.ua/get-user-certificate/DA-A7-Ch113GZLe5hvvD" TargetMode="External"/><Relationship Id="rId1255" Type="http://schemas.openxmlformats.org/officeDocument/2006/relationships/hyperlink" Target="https://talan.bank.gov.ua/get-user-certificate/DA-A7uptllq64EjXWnLb" TargetMode="External"/><Relationship Id="rId1462" Type="http://schemas.openxmlformats.org/officeDocument/2006/relationships/hyperlink" Target="https://talan.bank.gov.ua/get-user-certificate/DA-A7WbLltNPtiOv5ZYg" TargetMode="External"/><Relationship Id="rId264" Type="http://schemas.openxmlformats.org/officeDocument/2006/relationships/hyperlink" Target="https://talan.bank.gov.ua/get-user-certificate/DA-A7Tcim3cOE2orSP1X" TargetMode="External"/><Relationship Id="rId471" Type="http://schemas.openxmlformats.org/officeDocument/2006/relationships/hyperlink" Target="https://talan.bank.gov.ua/get-user-certificate/DA-A76c1U1q6oHTxGK0A" TargetMode="External"/><Relationship Id="rId1115" Type="http://schemas.openxmlformats.org/officeDocument/2006/relationships/hyperlink" Target="https://talan.bank.gov.ua/get-user-certificate/DA-A7NwZu8yrAHTNDJr-" TargetMode="External"/><Relationship Id="rId1322" Type="http://schemas.openxmlformats.org/officeDocument/2006/relationships/hyperlink" Target="https://talan.bank.gov.ua/get-user-certificate/DA-A7w2bqOl2W_Ret962" TargetMode="External"/><Relationship Id="rId59" Type="http://schemas.openxmlformats.org/officeDocument/2006/relationships/hyperlink" Target="https://talan.bank.gov.ua/get-user-certificate/DA-A7dhqYOJEzRWPbYtk" TargetMode="External"/><Relationship Id="rId124" Type="http://schemas.openxmlformats.org/officeDocument/2006/relationships/hyperlink" Target="https://talan.bank.gov.ua/get-user-certificate/DA-A7-U-Py7lMtEXEsW-" TargetMode="External"/><Relationship Id="rId569" Type="http://schemas.openxmlformats.org/officeDocument/2006/relationships/hyperlink" Target="https://talan.bank.gov.ua/get-user-certificate/DA-A7qZjOpK00QN9Orbm" TargetMode="External"/><Relationship Id="rId776" Type="http://schemas.openxmlformats.org/officeDocument/2006/relationships/hyperlink" Target="https://talan.bank.gov.ua/get-user-certificate/DA-A7-vFhAcILbpFnmfT" TargetMode="External"/><Relationship Id="rId983" Type="http://schemas.openxmlformats.org/officeDocument/2006/relationships/hyperlink" Target="https://talan.bank.gov.ua/get-user-certificate/DA-A7WuxmsuSMpVGCxaa" TargetMode="External"/><Relationship Id="rId1199" Type="http://schemas.openxmlformats.org/officeDocument/2006/relationships/hyperlink" Target="https://talan.bank.gov.ua/get-user-certificate/DA-A7D0LdkQfpEWf0_TF" TargetMode="External"/><Relationship Id="rId331" Type="http://schemas.openxmlformats.org/officeDocument/2006/relationships/hyperlink" Target="https://talan.bank.gov.ua/get-user-certificate/DA-A75QWLb15IlB5ZSLk" TargetMode="External"/><Relationship Id="rId429" Type="http://schemas.openxmlformats.org/officeDocument/2006/relationships/hyperlink" Target="https://talan.bank.gov.ua/get-user-certificate/DA-A7JHPTsXB6_MP6vQQ" TargetMode="External"/><Relationship Id="rId636" Type="http://schemas.openxmlformats.org/officeDocument/2006/relationships/hyperlink" Target="https://talan.bank.gov.ua/get-user-certificate/DA-A7m4maZ75FZA3Kh-O" TargetMode="External"/><Relationship Id="rId1059" Type="http://schemas.openxmlformats.org/officeDocument/2006/relationships/hyperlink" Target="https://talan.bank.gov.ua/get-user-certificate/DA-A78dx6_qK-BLSEKmk" TargetMode="External"/><Relationship Id="rId1266" Type="http://schemas.openxmlformats.org/officeDocument/2006/relationships/hyperlink" Target="https://talan.bank.gov.ua/get-user-certificate/DA-A72B4cFioLoBVoXq3" TargetMode="External"/><Relationship Id="rId1473" Type="http://schemas.openxmlformats.org/officeDocument/2006/relationships/hyperlink" Target="https://talan.bank.gov.ua/get-user-certificate/5L-8DtA6shHBQdOAZ-Ju" TargetMode="External"/><Relationship Id="rId843" Type="http://schemas.openxmlformats.org/officeDocument/2006/relationships/hyperlink" Target="https://talan.bank.gov.ua/get-user-certificate/DA-A7YG6ZiTfASuAWwAH" TargetMode="External"/><Relationship Id="rId1126" Type="http://schemas.openxmlformats.org/officeDocument/2006/relationships/hyperlink" Target="https://talan.bank.gov.ua/get-user-certificate/DA-A71iTUtZfkUkA0rJa" TargetMode="External"/><Relationship Id="rId275" Type="http://schemas.openxmlformats.org/officeDocument/2006/relationships/hyperlink" Target="https://talan.bank.gov.ua/get-user-certificate/DA-A7DiJFafzbY-8Uegc" TargetMode="External"/><Relationship Id="rId482" Type="http://schemas.openxmlformats.org/officeDocument/2006/relationships/hyperlink" Target="https://talan.bank.gov.ua/get-user-certificate/DA-A7UxUVweHlu8zmB2s" TargetMode="External"/><Relationship Id="rId703" Type="http://schemas.openxmlformats.org/officeDocument/2006/relationships/hyperlink" Target="https://talan.bank.gov.ua/get-user-certificate/DA-A7B9OagpCzcDy5sli" TargetMode="External"/><Relationship Id="rId910" Type="http://schemas.openxmlformats.org/officeDocument/2006/relationships/hyperlink" Target="https://talan.bank.gov.ua/get-user-certificate/DA-A7kjueeQ9S7F_ZYaF" TargetMode="External"/><Relationship Id="rId1333" Type="http://schemas.openxmlformats.org/officeDocument/2006/relationships/hyperlink" Target="https://talan.bank.gov.ua/get-user-certificate/DA-A76U7c8FPj1BMahPs" TargetMode="External"/><Relationship Id="rId135" Type="http://schemas.openxmlformats.org/officeDocument/2006/relationships/hyperlink" Target="https://talan.bank.gov.ua/get-user-certificate/DA-A7zwG74qGJLYRoaxm" TargetMode="External"/><Relationship Id="rId342" Type="http://schemas.openxmlformats.org/officeDocument/2006/relationships/hyperlink" Target="https://talan.bank.gov.ua/get-user-certificate/DA-A7nS4bdgMBSrm0Px5" TargetMode="External"/><Relationship Id="rId787" Type="http://schemas.openxmlformats.org/officeDocument/2006/relationships/hyperlink" Target="https://talan.bank.gov.ua/get-user-certificate/DA-A7sjIypTcPMUNQXvG" TargetMode="External"/><Relationship Id="rId994" Type="http://schemas.openxmlformats.org/officeDocument/2006/relationships/hyperlink" Target="https://talan.bank.gov.ua/get-user-certificate/DA-A7VMF0Ach53Rr6UlS" TargetMode="External"/><Relationship Id="rId1400" Type="http://schemas.openxmlformats.org/officeDocument/2006/relationships/hyperlink" Target="https://talan.bank.gov.ua/get-user-certificate/DA-A7ZqTVqopBbyHr04B" TargetMode="External"/><Relationship Id="rId202" Type="http://schemas.openxmlformats.org/officeDocument/2006/relationships/hyperlink" Target="https://talan.bank.gov.ua/get-user-certificate/DA-A7D6C8CbUgwiY5StJ" TargetMode="External"/><Relationship Id="rId647" Type="http://schemas.openxmlformats.org/officeDocument/2006/relationships/hyperlink" Target="https://talan.bank.gov.ua/get-user-certificate/DA-A7nFuxFCVcb5Ey96V" TargetMode="External"/><Relationship Id="rId854" Type="http://schemas.openxmlformats.org/officeDocument/2006/relationships/hyperlink" Target="https://talan.bank.gov.ua/get-user-certificate/DA-A7B4SkzmwbRvOMTs0" TargetMode="External"/><Relationship Id="rId1277" Type="http://schemas.openxmlformats.org/officeDocument/2006/relationships/hyperlink" Target="https://talan.bank.gov.ua/get-user-certificate/DA-A7VNgMgIpBC3a6Mfo" TargetMode="External"/><Relationship Id="rId1484" Type="http://schemas.openxmlformats.org/officeDocument/2006/relationships/hyperlink" Target="https://talan.bank.gov.ua/get-user-certificate/RwjqJdWguyzHq9Jx3xsA" TargetMode="External"/><Relationship Id="rId286" Type="http://schemas.openxmlformats.org/officeDocument/2006/relationships/hyperlink" Target="https://talan.bank.gov.ua/get-user-certificate/DA-A7vQKUW7RaBHH2-zM" TargetMode="External"/><Relationship Id="rId493" Type="http://schemas.openxmlformats.org/officeDocument/2006/relationships/hyperlink" Target="https://talan.bank.gov.ua/get-user-certificate/DA-A7FCcr9OvoHhUEErP" TargetMode="External"/><Relationship Id="rId507" Type="http://schemas.openxmlformats.org/officeDocument/2006/relationships/hyperlink" Target="https://talan.bank.gov.ua/get-user-certificate/DA-A7y-seks4luvLU-q9" TargetMode="External"/><Relationship Id="rId714" Type="http://schemas.openxmlformats.org/officeDocument/2006/relationships/hyperlink" Target="https://talan.bank.gov.ua/get-user-certificate/DA-A7f0GAMbnsf_V1x5s" TargetMode="External"/><Relationship Id="rId921" Type="http://schemas.openxmlformats.org/officeDocument/2006/relationships/hyperlink" Target="https://talan.bank.gov.ua/get-user-certificate/DA-A7ULrLnCNH8CWUUS-" TargetMode="External"/><Relationship Id="rId1137" Type="http://schemas.openxmlformats.org/officeDocument/2006/relationships/hyperlink" Target="https://talan.bank.gov.ua/get-user-certificate/DA-A7-DylWSGiFcaAgYM" TargetMode="External"/><Relationship Id="rId1344" Type="http://schemas.openxmlformats.org/officeDocument/2006/relationships/hyperlink" Target="https://talan.bank.gov.ua/get-user-certificate/DA-A7j5Jtc_IStrMUkbM" TargetMode="External"/><Relationship Id="rId50" Type="http://schemas.openxmlformats.org/officeDocument/2006/relationships/hyperlink" Target="https://talan.bank.gov.ua/get-user-certificate/DA-A7K7GCxfim24XJ9tt" TargetMode="External"/><Relationship Id="rId146" Type="http://schemas.openxmlformats.org/officeDocument/2006/relationships/hyperlink" Target="https://talan.bank.gov.ua/get-user-certificate/DA-A75wuZzBelWrKnXbA" TargetMode="External"/><Relationship Id="rId353" Type="http://schemas.openxmlformats.org/officeDocument/2006/relationships/hyperlink" Target="https://talan.bank.gov.ua/get-user-certificate/DA-A7vwpwdMVTj4l0KDb" TargetMode="External"/><Relationship Id="rId560" Type="http://schemas.openxmlformats.org/officeDocument/2006/relationships/hyperlink" Target="https://talan.bank.gov.ua/get-user-certificate/DA-A7MsyOEBD_MBOGFgZ" TargetMode="External"/><Relationship Id="rId798" Type="http://schemas.openxmlformats.org/officeDocument/2006/relationships/hyperlink" Target="https://talan.bank.gov.ua/get-user-certificate/DA-A71ekAYOPk0jK7aSC" TargetMode="External"/><Relationship Id="rId1190" Type="http://schemas.openxmlformats.org/officeDocument/2006/relationships/hyperlink" Target="https://talan.bank.gov.ua/get-user-certificate/DA-A7FQudeqQvVBIHFHc" TargetMode="External"/><Relationship Id="rId1204" Type="http://schemas.openxmlformats.org/officeDocument/2006/relationships/hyperlink" Target="https://talan.bank.gov.ua/get-user-certificate/DA-A7SPHNAp4MHKjgjbN" TargetMode="External"/><Relationship Id="rId1411" Type="http://schemas.openxmlformats.org/officeDocument/2006/relationships/hyperlink" Target="https://talan.bank.gov.ua/get-user-certificate/DA-A79p8Ivr2ikZDVpLn" TargetMode="External"/><Relationship Id="rId213" Type="http://schemas.openxmlformats.org/officeDocument/2006/relationships/hyperlink" Target="https://talan.bank.gov.ua/get-user-certificate/DA-A7po-iqbO-BGIphVe" TargetMode="External"/><Relationship Id="rId420" Type="http://schemas.openxmlformats.org/officeDocument/2006/relationships/hyperlink" Target="https://talan.bank.gov.ua/get-user-certificate/DA-A7EW-h3OXQCJfnzJT" TargetMode="External"/><Relationship Id="rId658" Type="http://schemas.openxmlformats.org/officeDocument/2006/relationships/hyperlink" Target="https://talan.bank.gov.ua/get-user-certificate/DA-A7SexjJOpp205Q3aM" TargetMode="External"/><Relationship Id="rId865" Type="http://schemas.openxmlformats.org/officeDocument/2006/relationships/hyperlink" Target="https://talan.bank.gov.ua/get-user-certificate/DA-A71X91gv8B09oftSi" TargetMode="External"/><Relationship Id="rId1050" Type="http://schemas.openxmlformats.org/officeDocument/2006/relationships/hyperlink" Target="https://talan.bank.gov.ua/get-user-certificate/DA-A7E1xUq4AKYKDiI31" TargetMode="External"/><Relationship Id="rId1288" Type="http://schemas.openxmlformats.org/officeDocument/2006/relationships/hyperlink" Target="https://talan.bank.gov.ua/get-user-certificate/DA-A7FB15Qa1rNwm385P" TargetMode="External"/><Relationship Id="rId1495" Type="http://schemas.openxmlformats.org/officeDocument/2006/relationships/hyperlink" Target="https://talan.bank.gov.ua/get-user-certificate/cubp83VtIg72TIen5a-a" TargetMode="External"/><Relationship Id="rId1509" Type="http://schemas.openxmlformats.org/officeDocument/2006/relationships/hyperlink" Target="https://talan.bank.gov.ua/get-user-certificate/Nrhqj0uvb0sCCJB99nd8" TargetMode="External"/><Relationship Id="rId297" Type="http://schemas.openxmlformats.org/officeDocument/2006/relationships/hyperlink" Target="https://talan.bank.gov.ua/get-user-certificate/DA-A7lxHYrGRhzhH1yWG" TargetMode="External"/><Relationship Id="rId518" Type="http://schemas.openxmlformats.org/officeDocument/2006/relationships/hyperlink" Target="https://talan.bank.gov.ua/get-user-certificate/DA-A7sN0a_l4NeNEP3qH" TargetMode="External"/><Relationship Id="rId725" Type="http://schemas.openxmlformats.org/officeDocument/2006/relationships/hyperlink" Target="https://talan.bank.gov.ua/get-user-certificate/DA-A7oWZ2UpCGtjY4-Av" TargetMode="External"/><Relationship Id="rId932" Type="http://schemas.openxmlformats.org/officeDocument/2006/relationships/hyperlink" Target="https://talan.bank.gov.ua/get-user-certificate/DA-A7M7wmJn3zggHS_wR" TargetMode="External"/><Relationship Id="rId1148" Type="http://schemas.openxmlformats.org/officeDocument/2006/relationships/hyperlink" Target="https://talan.bank.gov.ua/get-user-certificate/DA-A7Y9mlVxO7T7_VRPv" TargetMode="External"/><Relationship Id="rId1355" Type="http://schemas.openxmlformats.org/officeDocument/2006/relationships/hyperlink" Target="https://talan.bank.gov.ua/get-user-certificate/DA-A7qlo1tytp2mloiuO" TargetMode="External"/><Relationship Id="rId157" Type="http://schemas.openxmlformats.org/officeDocument/2006/relationships/hyperlink" Target="https://talan.bank.gov.ua/get-user-certificate/DA-A7VAp168DRtialxFR" TargetMode="External"/><Relationship Id="rId364" Type="http://schemas.openxmlformats.org/officeDocument/2006/relationships/hyperlink" Target="https://talan.bank.gov.ua/get-user-certificate/DA-A7Y03nuLnOpO24OiK" TargetMode="External"/><Relationship Id="rId1008" Type="http://schemas.openxmlformats.org/officeDocument/2006/relationships/hyperlink" Target="https://talan.bank.gov.ua/get-user-certificate/DA-A7ZHHy_SnZmWxGee3" TargetMode="External"/><Relationship Id="rId1215" Type="http://schemas.openxmlformats.org/officeDocument/2006/relationships/hyperlink" Target="https://talan.bank.gov.ua/get-user-certificate/DA-A7iVBduxHPBxhPOGM" TargetMode="External"/><Relationship Id="rId1422" Type="http://schemas.openxmlformats.org/officeDocument/2006/relationships/hyperlink" Target="https://talan.bank.gov.ua/get-user-certificate/DA-A713Pbr-lHVpgDmpn" TargetMode="External"/><Relationship Id="rId61" Type="http://schemas.openxmlformats.org/officeDocument/2006/relationships/hyperlink" Target="https://talan.bank.gov.ua/get-user-certificate/DA-A7cgEjy0v18QJINR1" TargetMode="External"/><Relationship Id="rId571" Type="http://schemas.openxmlformats.org/officeDocument/2006/relationships/hyperlink" Target="https://talan.bank.gov.ua/get-user-certificate/DA-A78St7iCDOjGCi8sE" TargetMode="External"/><Relationship Id="rId669" Type="http://schemas.openxmlformats.org/officeDocument/2006/relationships/hyperlink" Target="https://talan.bank.gov.ua/get-user-certificate/DA-A7scqVTgu0MhpeExR" TargetMode="External"/><Relationship Id="rId876" Type="http://schemas.openxmlformats.org/officeDocument/2006/relationships/hyperlink" Target="https://talan.bank.gov.ua/get-user-certificate/DA-A7xgBubzvYaCXrUoR" TargetMode="External"/><Relationship Id="rId1299" Type="http://schemas.openxmlformats.org/officeDocument/2006/relationships/hyperlink" Target="https://talan.bank.gov.ua/get-user-certificate/DA-A7MK2WBI4qhx6H8EJ" TargetMode="External"/><Relationship Id="rId19" Type="http://schemas.openxmlformats.org/officeDocument/2006/relationships/hyperlink" Target="https://talan.bank.gov.ua/get-user-certificate/DA-A7Xb4nRv1TjYFbJ7U" TargetMode="External"/><Relationship Id="rId224" Type="http://schemas.openxmlformats.org/officeDocument/2006/relationships/hyperlink" Target="https://talan.bank.gov.ua/get-user-certificate/DA-A7DtHVjstDfYRRrhO" TargetMode="External"/><Relationship Id="rId431" Type="http://schemas.openxmlformats.org/officeDocument/2006/relationships/hyperlink" Target="https://talan.bank.gov.ua/get-user-certificate/DA-A7Yy0UwWCXEvzSVxJ" TargetMode="External"/><Relationship Id="rId529" Type="http://schemas.openxmlformats.org/officeDocument/2006/relationships/hyperlink" Target="https://talan.bank.gov.ua/get-user-certificate/DA-A7klQs2Ky_etIMj_t" TargetMode="External"/><Relationship Id="rId736" Type="http://schemas.openxmlformats.org/officeDocument/2006/relationships/hyperlink" Target="https://talan.bank.gov.ua/get-user-certificate/DA-A745Lku5JHsed_FfF" TargetMode="External"/><Relationship Id="rId1061" Type="http://schemas.openxmlformats.org/officeDocument/2006/relationships/hyperlink" Target="https://talan.bank.gov.ua/get-user-certificate/DA-A779MlILqt61PI_Jl" TargetMode="External"/><Relationship Id="rId1159" Type="http://schemas.openxmlformats.org/officeDocument/2006/relationships/hyperlink" Target="https://talan.bank.gov.ua/get-user-certificate/DA-A7oQRRTKu03FBJThW" TargetMode="External"/><Relationship Id="rId1366" Type="http://schemas.openxmlformats.org/officeDocument/2006/relationships/hyperlink" Target="https://talan.bank.gov.ua/get-user-certificate/DA-A7h1CSThk3GJdD7pZ" TargetMode="External"/><Relationship Id="rId168" Type="http://schemas.openxmlformats.org/officeDocument/2006/relationships/hyperlink" Target="https://talan.bank.gov.ua/get-user-certificate/DA-A7FH-tkwkIk7_j2ff" TargetMode="External"/><Relationship Id="rId943" Type="http://schemas.openxmlformats.org/officeDocument/2006/relationships/hyperlink" Target="https://talan.bank.gov.ua/get-user-certificate/DA-A7O771MWYMgXOGsVG" TargetMode="External"/><Relationship Id="rId1019" Type="http://schemas.openxmlformats.org/officeDocument/2006/relationships/hyperlink" Target="https://talan.bank.gov.ua/get-user-certificate/DA-A7EWp5rRolw_u1uL9" TargetMode="External"/><Relationship Id="rId72" Type="http://schemas.openxmlformats.org/officeDocument/2006/relationships/hyperlink" Target="https://talan.bank.gov.ua/get-user-certificate/DA-A7kgJgEF-Hd-fVp0h" TargetMode="External"/><Relationship Id="rId375" Type="http://schemas.openxmlformats.org/officeDocument/2006/relationships/hyperlink" Target="https://talan.bank.gov.ua/get-user-certificate/DA-A7bl1xZ1nzAcloRvR" TargetMode="External"/><Relationship Id="rId582" Type="http://schemas.openxmlformats.org/officeDocument/2006/relationships/hyperlink" Target="https://talan.bank.gov.ua/get-user-certificate/DA-A7W8YCE0HAJSxc-py" TargetMode="External"/><Relationship Id="rId803" Type="http://schemas.openxmlformats.org/officeDocument/2006/relationships/hyperlink" Target="https://talan.bank.gov.ua/get-user-certificate/DA-A7lFEqHQbP7QJRTBo" TargetMode="External"/><Relationship Id="rId1226" Type="http://schemas.openxmlformats.org/officeDocument/2006/relationships/hyperlink" Target="https://talan.bank.gov.ua/get-user-certificate/DA-A7FjQuHhyuk8UplqV" TargetMode="External"/><Relationship Id="rId1433" Type="http://schemas.openxmlformats.org/officeDocument/2006/relationships/hyperlink" Target="https://talan.bank.gov.ua/get-user-certificate/DA-A7kFI0bblBVUQGiyG" TargetMode="External"/><Relationship Id="rId3" Type="http://schemas.openxmlformats.org/officeDocument/2006/relationships/hyperlink" Target="https://talan.bank.gov.ua/get-user-certificate/DA-A7CbAy2bqVQPGLALq" TargetMode="External"/><Relationship Id="rId235" Type="http://schemas.openxmlformats.org/officeDocument/2006/relationships/hyperlink" Target="https://talan.bank.gov.ua/get-user-certificate/DA-A7o6MvfYy9oRPZn96" TargetMode="External"/><Relationship Id="rId442" Type="http://schemas.openxmlformats.org/officeDocument/2006/relationships/hyperlink" Target="https://talan.bank.gov.ua/get-user-certificate/DA-A7i-KDN_VXHWzLIHR" TargetMode="External"/><Relationship Id="rId887" Type="http://schemas.openxmlformats.org/officeDocument/2006/relationships/hyperlink" Target="https://talan.bank.gov.ua/get-user-certificate/DA-A7J-oKc3K_NZljSob" TargetMode="External"/><Relationship Id="rId1072" Type="http://schemas.openxmlformats.org/officeDocument/2006/relationships/hyperlink" Target="https://talan.bank.gov.ua/get-user-certificate/DA-A7lDZn76yDGbOrOSB" TargetMode="External"/><Relationship Id="rId1500" Type="http://schemas.openxmlformats.org/officeDocument/2006/relationships/hyperlink" Target="https://talan.bank.gov.ua/get-user-certificate/cubp8EwswjA0j__tYtUc" TargetMode="External"/><Relationship Id="rId302" Type="http://schemas.openxmlformats.org/officeDocument/2006/relationships/hyperlink" Target="https://talan.bank.gov.ua/get-user-certificate/DA-A7SkO-TIlGtdz5KhF" TargetMode="External"/><Relationship Id="rId747" Type="http://schemas.openxmlformats.org/officeDocument/2006/relationships/hyperlink" Target="https://talan.bank.gov.ua/get-user-certificate/DA-A75rcdBeD4mxJ1Bv5" TargetMode="External"/><Relationship Id="rId954" Type="http://schemas.openxmlformats.org/officeDocument/2006/relationships/hyperlink" Target="https://talan.bank.gov.ua/get-user-certificate/DA-A72c9Kyo5ApE_KJYT" TargetMode="External"/><Relationship Id="rId1377" Type="http://schemas.openxmlformats.org/officeDocument/2006/relationships/hyperlink" Target="https://talan.bank.gov.ua/get-user-certificate/DA-A7VmEf1DvAN5zEA4p" TargetMode="External"/><Relationship Id="rId83" Type="http://schemas.openxmlformats.org/officeDocument/2006/relationships/hyperlink" Target="https://talan.bank.gov.ua/get-user-certificate/DA-A75_W3r-vn02MPX_N" TargetMode="External"/><Relationship Id="rId179" Type="http://schemas.openxmlformats.org/officeDocument/2006/relationships/hyperlink" Target="https://talan.bank.gov.ua/get-user-certificate/DA-A7dURLIE9oMMz8uWy" TargetMode="External"/><Relationship Id="rId386" Type="http://schemas.openxmlformats.org/officeDocument/2006/relationships/hyperlink" Target="https://talan.bank.gov.ua/get-user-certificate/DA-A7RFjDX_rXDu9NLGi" TargetMode="External"/><Relationship Id="rId593" Type="http://schemas.openxmlformats.org/officeDocument/2006/relationships/hyperlink" Target="https://talan.bank.gov.ua/get-user-certificate/DA-A7jGlDT3b_zsa_FtK" TargetMode="External"/><Relationship Id="rId607" Type="http://schemas.openxmlformats.org/officeDocument/2006/relationships/hyperlink" Target="https://talan.bank.gov.ua/get-user-certificate/DA-A7m5Jkocf-ws6nImz" TargetMode="External"/><Relationship Id="rId814" Type="http://schemas.openxmlformats.org/officeDocument/2006/relationships/hyperlink" Target="https://talan.bank.gov.ua/get-user-certificate/DA-A7I7krELw9NZi8An7" TargetMode="External"/><Relationship Id="rId1237" Type="http://schemas.openxmlformats.org/officeDocument/2006/relationships/hyperlink" Target="https://talan.bank.gov.ua/get-user-certificate/DA-A7M0DtjY8h50i2dD0" TargetMode="External"/><Relationship Id="rId1444" Type="http://schemas.openxmlformats.org/officeDocument/2006/relationships/hyperlink" Target="https://talan.bank.gov.ua/get-user-certificate/DA-A7cwgCOt7bAaYwTfe" TargetMode="External"/><Relationship Id="rId246" Type="http://schemas.openxmlformats.org/officeDocument/2006/relationships/hyperlink" Target="https://talan.bank.gov.ua/get-user-certificate/DA-A7FmE6dgQdeBjc3nD" TargetMode="External"/><Relationship Id="rId453" Type="http://schemas.openxmlformats.org/officeDocument/2006/relationships/hyperlink" Target="https://talan.bank.gov.ua/get-user-certificate/DA-A718QOPygkg3UibCn" TargetMode="External"/><Relationship Id="rId660" Type="http://schemas.openxmlformats.org/officeDocument/2006/relationships/hyperlink" Target="https://talan.bank.gov.ua/get-user-certificate/DA-A7XpHjWiLYWl4E02_" TargetMode="External"/><Relationship Id="rId898" Type="http://schemas.openxmlformats.org/officeDocument/2006/relationships/hyperlink" Target="https://talan.bank.gov.ua/get-user-certificate/DA-A7kRKPLZH7iuskzlU" TargetMode="External"/><Relationship Id="rId1083" Type="http://schemas.openxmlformats.org/officeDocument/2006/relationships/hyperlink" Target="https://talan.bank.gov.ua/get-user-certificate/DA-A7D5eJaaYvtJH3wOD" TargetMode="External"/><Relationship Id="rId1290" Type="http://schemas.openxmlformats.org/officeDocument/2006/relationships/hyperlink" Target="https://talan.bank.gov.ua/get-user-certificate/DA-A7mnm8zE7UTTCoKzY" TargetMode="External"/><Relationship Id="rId1304" Type="http://schemas.openxmlformats.org/officeDocument/2006/relationships/hyperlink" Target="https://talan.bank.gov.ua/get-user-certificate/DA-A7ZFrSooOdkKD2rDC" TargetMode="External"/><Relationship Id="rId1511" Type="http://schemas.openxmlformats.org/officeDocument/2006/relationships/hyperlink" Target="https://talan.bank.gov.ua/get-user-certificate/Nrhqj1aR_Ggv_hWr_LtB" TargetMode="External"/><Relationship Id="rId106" Type="http://schemas.openxmlformats.org/officeDocument/2006/relationships/hyperlink" Target="https://talan.bank.gov.ua/get-user-certificate/DA-A72lj5GQGuzD72ZIT" TargetMode="External"/><Relationship Id="rId313" Type="http://schemas.openxmlformats.org/officeDocument/2006/relationships/hyperlink" Target="https://talan.bank.gov.ua/get-user-certificate/DA-A7smkbpX_1UEJm__g" TargetMode="External"/><Relationship Id="rId758" Type="http://schemas.openxmlformats.org/officeDocument/2006/relationships/hyperlink" Target="https://talan.bank.gov.ua/get-user-certificate/DA-A7_7bTAs8UupWSkDX" TargetMode="External"/><Relationship Id="rId965" Type="http://schemas.openxmlformats.org/officeDocument/2006/relationships/hyperlink" Target="https://talan.bank.gov.ua/get-user-certificate/DA-A7GV3Jur_4Rv6OKvR" TargetMode="External"/><Relationship Id="rId1150" Type="http://schemas.openxmlformats.org/officeDocument/2006/relationships/hyperlink" Target="https://talan.bank.gov.ua/get-user-certificate/DA-A759nPDcsNMVhEHr6" TargetMode="External"/><Relationship Id="rId1388" Type="http://schemas.openxmlformats.org/officeDocument/2006/relationships/hyperlink" Target="https://talan.bank.gov.ua/get-user-certificate/DA-A7sB1hlNFzpMWVEaF" TargetMode="External"/><Relationship Id="rId10" Type="http://schemas.openxmlformats.org/officeDocument/2006/relationships/hyperlink" Target="https://talan.bank.gov.ua/get-user-certificate/DA-A7pHyPTALPkXEzF7O" TargetMode="External"/><Relationship Id="rId94" Type="http://schemas.openxmlformats.org/officeDocument/2006/relationships/hyperlink" Target="https://talan.bank.gov.ua/get-user-certificate/DA-A7N6sOhB1vvgtjvp2" TargetMode="External"/><Relationship Id="rId397" Type="http://schemas.openxmlformats.org/officeDocument/2006/relationships/hyperlink" Target="https://talan.bank.gov.ua/get-user-certificate/DA-A7vOCdLOFSwFnfMHX" TargetMode="External"/><Relationship Id="rId520" Type="http://schemas.openxmlformats.org/officeDocument/2006/relationships/hyperlink" Target="https://talan.bank.gov.ua/get-user-certificate/DA-A7a-fbvGIV8mGBcTY" TargetMode="External"/><Relationship Id="rId618" Type="http://schemas.openxmlformats.org/officeDocument/2006/relationships/hyperlink" Target="https://talan.bank.gov.ua/get-user-certificate/DA-A7gPt_ioONUxR56tJ" TargetMode="External"/><Relationship Id="rId825" Type="http://schemas.openxmlformats.org/officeDocument/2006/relationships/hyperlink" Target="https://talan.bank.gov.ua/get-user-certificate/DA-A7ViwyFJu_97Lk15u" TargetMode="External"/><Relationship Id="rId1248" Type="http://schemas.openxmlformats.org/officeDocument/2006/relationships/hyperlink" Target="https://talan.bank.gov.ua/get-user-certificate/DA-A7a3C_c21PXfWhzeH" TargetMode="External"/><Relationship Id="rId1455" Type="http://schemas.openxmlformats.org/officeDocument/2006/relationships/hyperlink" Target="https://talan.bank.gov.ua/get-user-certificate/DA-A7ijJEvClU2VyBPBZ" TargetMode="External"/><Relationship Id="rId257" Type="http://schemas.openxmlformats.org/officeDocument/2006/relationships/hyperlink" Target="https://talan.bank.gov.ua/get-user-certificate/DA-A7CA7I6OgF4B0CAba" TargetMode="External"/><Relationship Id="rId464" Type="http://schemas.openxmlformats.org/officeDocument/2006/relationships/hyperlink" Target="https://talan.bank.gov.ua/get-user-certificate/DA-A7ZzCscx_EZDA8rV4" TargetMode="External"/><Relationship Id="rId1010" Type="http://schemas.openxmlformats.org/officeDocument/2006/relationships/hyperlink" Target="https://talan.bank.gov.ua/get-user-certificate/DA-A7IM3Qt8pj_K3vBeL" TargetMode="External"/><Relationship Id="rId1094" Type="http://schemas.openxmlformats.org/officeDocument/2006/relationships/hyperlink" Target="https://talan.bank.gov.ua/get-user-certificate/DA-A79cQ803Z59zeHqPk" TargetMode="External"/><Relationship Id="rId1108" Type="http://schemas.openxmlformats.org/officeDocument/2006/relationships/hyperlink" Target="https://talan.bank.gov.ua/get-user-certificate/DA-A7dVKIGWbqmDvp2zK" TargetMode="External"/><Relationship Id="rId1315" Type="http://schemas.openxmlformats.org/officeDocument/2006/relationships/hyperlink" Target="https://talan.bank.gov.ua/get-user-certificate/DA-A7JLUPhrprRoXQreJ" TargetMode="External"/><Relationship Id="rId117" Type="http://schemas.openxmlformats.org/officeDocument/2006/relationships/hyperlink" Target="https://talan.bank.gov.ua/get-user-certificate/DA-A7WwS6a5Wpkn3MZKE" TargetMode="External"/><Relationship Id="rId671" Type="http://schemas.openxmlformats.org/officeDocument/2006/relationships/hyperlink" Target="https://talan.bank.gov.ua/get-user-certificate/DA-A7_7kfRp3-PAWZLlk" TargetMode="External"/><Relationship Id="rId769" Type="http://schemas.openxmlformats.org/officeDocument/2006/relationships/hyperlink" Target="https://talan.bank.gov.ua/get-user-certificate/DA-A72T5vOGdsvmIWu-B" TargetMode="External"/><Relationship Id="rId976" Type="http://schemas.openxmlformats.org/officeDocument/2006/relationships/hyperlink" Target="https://talan.bank.gov.ua/get-user-certificate/DA-A7LVXfKc8dky653-U" TargetMode="External"/><Relationship Id="rId1399" Type="http://schemas.openxmlformats.org/officeDocument/2006/relationships/hyperlink" Target="https://talan.bank.gov.ua/get-user-certificate/DA-A7ipE4u0jEtnKhTGq" TargetMode="External"/><Relationship Id="rId324" Type="http://schemas.openxmlformats.org/officeDocument/2006/relationships/hyperlink" Target="https://talan.bank.gov.ua/get-user-certificate/DA-A7HNvvylkI6Dco6uP" TargetMode="External"/><Relationship Id="rId531" Type="http://schemas.openxmlformats.org/officeDocument/2006/relationships/hyperlink" Target="https://talan.bank.gov.ua/get-user-certificate/DA-A7B0fTbipSrygkawf" TargetMode="External"/><Relationship Id="rId629" Type="http://schemas.openxmlformats.org/officeDocument/2006/relationships/hyperlink" Target="https://talan.bank.gov.ua/get-user-certificate/DA-A70myKLrt1Il9MBR8" TargetMode="External"/><Relationship Id="rId1161" Type="http://schemas.openxmlformats.org/officeDocument/2006/relationships/hyperlink" Target="https://talan.bank.gov.ua/get-user-certificate/DA-A7pQ4AHwtVtt9UO0D" TargetMode="External"/><Relationship Id="rId1259" Type="http://schemas.openxmlformats.org/officeDocument/2006/relationships/hyperlink" Target="https://talan.bank.gov.ua/get-user-certificate/DA-A7tuhoop5-4a7E3Y1" TargetMode="External"/><Relationship Id="rId1466" Type="http://schemas.openxmlformats.org/officeDocument/2006/relationships/hyperlink" Target="https://talan.bank.gov.ua/get-user-certificate/DA-A7csiH3EmEAYObnrP" TargetMode="External"/><Relationship Id="rId836" Type="http://schemas.openxmlformats.org/officeDocument/2006/relationships/hyperlink" Target="https://talan.bank.gov.ua/get-user-certificate/DA-A7JxlZK4zg4s04sdF" TargetMode="External"/><Relationship Id="rId1021" Type="http://schemas.openxmlformats.org/officeDocument/2006/relationships/hyperlink" Target="https://talan.bank.gov.ua/get-user-certificate/DA-A7pMPXn8pvzvDTxOq" TargetMode="External"/><Relationship Id="rId1119" Type="http://schemas.openxmlformats.org/officeDocument/2006/relationships/hyperlink" Target="https://talan.bank.gov.ua/get-user-certificate/DA-A7VbvICxTg_ABusE-" TargetMode="External"/><Relationship Id="rId903" Type="http://schemas.openxmlformats.org/officeDocument/2006/relationships/hyperlink" Target="https://talan.bank.gov.ua/get-user-certificate/DA-A7LTdsMmvni6u7uu5" TargetMode="External"/><Relationship Id="rId1326" Type="http://schemas.openxmlformats.org/officeDocument/2006/relationships/hyperlink" Target="https://talan.bank.gov.ua/get-user-certificate/DA-A7hS_J025XXrOg046" TargetMode="External"/><Relationship Id="rId32" Type="http://schemas.openxmlformats.org/officeDocument/2006/relationships/hyperlink" Target="https://talan.bank.gov.ua/get-user-certificate/DA-A7AE8mWvJVrZ3P4MI" TargetMode="External"/><Relationship Id="rId181" Type="http://schemas.openxmlformats.org/officeDocument/2006/relationships/hyperlink" Target="https://talan.bank.gov.ua/get-user-certificate/DA-A7qtiZXlXsg35xOPh" TargetMode="External"/><Relationship Id="rId279" Type="http://schemas.openxmlformats.org/officeDocument/2006/relationships/hyperlink" Target="https://talan.bank.gov.ua/get-user-certificate/DA-A7eOSRDWqPQWmpAtb" TargetMode="External"/><Relationship Id="rId486" Type="http://schemas.openxmlformats.org/officeDocument/2006/relationships/hyperlink" Target="https://talan.bank.gov.ua/get-user-certificate/DA-A7JzY-jXzyLZ8DbAM" TargetMode="External"/><Relationship Id="rId693" Type="http://schemas.openxmlformats.org/officeDocument/2006/relationships/hyperlink" Target="https://talan.bank.gov.ua/get-user-certificate/DA-A7G-Uc1a5sFUICZWH" TargetMode="External"/><Relationship Id="rId139" Type="http://schemas.openxmlformats.org/officeDocument/2006/relationships/hyperlink" Target="https://talan.bank.gov.ua/get-user-certificate/DA-A7EVZEEzXO7eu8i4E" TargetMode="External"/><Relationship Id="rId346" Type="http://schemas.openxmlformats.org/officeDocument/2006/relationships/hyperlink" Target="https://talan.bank.gov.ua/get-user-certificate/DA-A7Klmbax64ZZR3vwN" TargetMode="External"/><Relationship Id="rId553" Type="http://schemas.openxmlformats.org/officeDocument/2006/relationships/hyperlink" Target="https://talan.bank.gov.ua/get-user-certificate/DA-A7clHmb8Uyg0MfMIg" TargetMode="External"/><Relationship Id="rId760" Type="http://schemas.openxmlformats.org/officeDocument/2006/relationships/hyperlink" Target="https://talan.bank.gov.ua/get-user-certificate/DA-A7afTEWhLjo84mq8i" TargetMode="External"/><Relationship Id="rId998" Type="http://schemas.openxmlformats.org/officeDocument/2006/relationships/hyperlink" Target="https://talan.bank.gov.ua/get-user-certificate/DA-A7KY-gHJLkAlbIYdF" TargetMode="External"/><Relationship Id="rId1183" Type="http://schemas.openxmlformats.org/officeDocument/2006/relationships/hyperlink" Target="https://talan.bank.gov.ua/get-user-certificate/DA-A7DUbC3T6yZEky611" TargetMode="External"/><Relationship Id="rId1390" Type="http://schemas.openxmlformats.org/officeDocument/2006/relationships/hyperlink" Target="https://talan.bank.gov.ua/get-user-certificate/DA-A7gv_fvGZ5WhkMwWK" TargetMode="External"/><Relationship Id="rId206" Type="http://schemas.openxmlformats.org/officeDocument/2006/relationships/hyperlink" Target="https://talan.bank.gov.ua/get-user-certificate/DA-A7xihJUtfNubcsTfs" TargetMode="External"/><Relationship Id="rId413" Type="http://schemas.openxmlformats.org/officeDocument/2006/relationships/hyperlink" Target="https://talan.bank.gov.ua/get-user-certificate/DA-A7SRyud8FlfH3UVXj" TargetMode="External"/><Relationship Id="rId858" Type="http://schemas.openxmlformats.org/officeDocument/2006/relationships/hyperlink" Target="https://talan.bank.gov.ua/get-user-certificate/DA-A7ELjjfwHVySxI1L9" TargetMode="External"/><Relationship Id="rId1043" Type="http://schemas.openxmlformats.org/officeDocument/2006/relationships/hyperlink" Target="https://talan.bank.gov.ua/get-user-certificate/DA-A7PR1gnS5mCcm3b9W" TargetMode="External"/><Relationship Id="rId1488" Type="http://schemas.openxmlformats.org/officeDocument/2006/relationships/hyperlink" Target="https://talan.bank.gov.ua/get-user-certificate/d9PIFB_irNFbVol04sTQ" TargetMode="External"/><Relationship Id="rId620" Type="http://schemas.openxmlformats.org/officeDocument/2006/relationships/hyperlink" Target="https://talan.bank.gov.ua/get-user-certificate/DA-A7KEpNhdEkmG-4s7b" TargetMode="External"/><Relationship Id="rId718" Type="http://schemas.openxmlformats.org/officeDocument/2006/relationships/hyperlink" Target="https://talan.bank.gov.ua/get-user-certificate/DA-A7OG3K0x462oO0Zmj" TargetMode="External"/><Relationship Id="rId925" Type="http://schemas.openxmlformats.org/officeDocument/2006/relationships/hyperlink" Target="https://talan.bank.gov.ua/get-user-certificate/DA-A7NzyjrUHY9Nuw6Ey" TargetMode="External"/><Relationship Id="rId1250" Type="http://schemas.openxmlformats.org/officeDocument/2006/relationships/hyperlink" Target="https://talan.bank.gov.ua/get-user-certificate/DA-A7jNe04YxRftE-TuJ" TargetMode="External"/><Relationship Id="rId1348" Type="http://schemas.openxmlformats.org/officeDocument/2006/relationships/hyperlink" Target="https://talan.bank.gov.ua/get-user-certificate/DA-A7Fu3_BYbtPJU7Xae" TargetMode="External"/><Relationship Id="rId1110" Type="http://schemas.openxmlformats.org/officeDocument/2006/relationships/hyperlink" Target="https://talan.bank.gov.ua/get-user-certificate/DA-A7sAjcsi1ralbx1la" TargetMode="External"/><Relationship Id="rId1208" Type="http://schemas.openxmlformats.org/officeDocument/2006/relationships/hyperlink" Target="https://talan.bank.gov.ua/get-user-certificate/DA-A74LP6XmH0E0tglTs" TargetMode="External"/><Relationship Id="rId1415" Type="http://schemas.openxmlformats.org/officeDocument/2006/relationships/hyperlink" Target="https://talan.bank.gov.ua/get-user-certificate/DA-A7gzvknBGUAZxnrox" TargetMode="External"/><Relationship Id="rId54" Type="http://schemas.openxmlformats.org/officeDocument/2006/relationships/hyperlink" Target="https://talan.bank.gov.ua/get-user-certificate/DA-A7bBx3PeoAzcu1j-L" TargetMode="External"/><Relationship Id="rId270" Type="http://schemas.openxmlformats.org/officeDocument/2006/relationships/hyperlink" Target="https://talan.bank.gov.ua/get-user-certificate/DA-A7Wtwg7xB65AkW8xH" TargetMode="External"/><Relationship Id="rId130" Type="http://schemas.openxmlformats.org/officeDocument/2006/relationships/hyperlink" Target="https://talan.bank.gov.ua/get-user-certificate/DA-A7pkB7IelGCSAHxFo" TargetMode="External"/><Relationship Id="rId368" Type="http://schemas.openxmlformats.org/officeDocument/2006/relationships/hyperlink" Target="https://talan.bank.gov.ua/get-user-certificate/DA-A7FyP4qk8l0B_Hg79" TargetMode="External"/><Relationship Id="rId575" Type="http://schemas.openxmlformats.org/officeDocument/2006/relationships/hyperlink" Target="https://talan.bank.gov.ua/get-user-certificate/DA-A7cAnXWS8zuaydAM0" TargetMode="External"/><Relationship Id="rId782" Type="http://schemas.openxmlformats.org/officeDocument/2006/relationships/hyperlink" Target="https://talan.bank.gov.ua/get-user-certificate/DA-A7ihZuHBF0DPejIY3" TargetMode="External"/><Relationship Id="rId228" Type="http://schemas.openxmlformats.org/officeDocument/2006/relationships/hyperlink" Target="https://talan.bank.gov.ua/get-user-certificate/DA-A78FSzEgUGYPG2j7T" TargetMode="External"/><Relationship Id="rId435" Type="http://schemas.openxmlformats.org/officeDocument/2006/relationships/hyperlink" Target="https://talan.bank.gov.ua/get-user-certificate/DA-A7qY7o_E14elme9pH" TargetMode="External"/><Relationship Id="rId642" Type="http://schemas.openxmlformats.org/officeDocument/2006/relationships/hyperlink" Target="https://talan.bank.gov.ua/get-user-certificate/DA-A7jdQxd9P7DAY10EA" TargetMode="External"/><Relationship Id="rId1065" Type="http://schemas.openxmlformats.org/officeDocument/2006/relationships/hyperlink" Target="https://talan.bank.gov.ua/get-user-certificate/DA-A73PATA1bqRdj4O-C" TargetMode="External"/><Relationship Id="rId1272" Type="http://schemas.openxmlformats.org/officeDocument/2006/relationships/hyperlink" Target="https://talan.bank.gov.ua/get-user-certificate/DA-A7g2MBnYtdrxRlH1b" TargetMode="External"/><Relationship Id="rId502" Type="http://schemas.openxmlformats.org/officeDocument/2006/relationships/hyperlink" Target="https://talan.bank.gov.ua/get-user-certificate/DA-A7_BaOkoy5m2zGEda" TargetMode="External"/><Relationship Id="rId947" Type="http://schemas.openxmlformats.org/officeDocument/2006/relationships/hyperlink" Target="https://talan.bank.gov.ua/get-user-certificate/DA-A7N8J5rraXwDI52pb" TargetMode="External"/><Relationship Id="rId1132" Type="http://schemas.openxmlformats.org/officeDocument/2006/relationships/hyperlink" Target="https://talan.bank.gov.ua/get-user-certificate/DA-A7ohVGheX4Afu5x0f" TargetMode="External"/><Relationship Id="rId76" Type="http://schemas.openxmlformats.org/officeDocument/2006/relationships/hyperlink" Target="https://talan.bank.gov.ua/get-user-certificate/DA-A79kam_QTrMLYApjk" TargetMode="External"/><Relationship Id="rId807" Type="http://schemas.openxmlformats.org/officeDocument/2006/relationships/hyperlink" Target="https://talan.bank.gov.ua/get-user-certificate/DA-A7BjppQFy-a9E4rXY" TargetMode="External"/><Relationship Id="rId1437" Type="http://schemas.openxmlformats.org/officeDocument/2006/relationships/hyperlink" Target="https://talan.bank.gov.ua/get-user-certificate/DA-A7rz6qOeuoxj78dVw" TargetMode="External"/><Relationship Id="rId1504" Type="http://schemas.openxmlformats.org/officeDocument/2006/relationships/hyperlink" Target="https://talan.bank.gov.ua/get-user-certificate/qwooRNjtJJvAu1xHl3Fm" TargetMode="External"/><Relationship Id="rId292" Type="http://schemas.openxmlformats.org/officeDocument/2006/relationships/hyperlink" Target="https://talan.bank.gov.ua/get-user-certificate/DA-A7DlV4grNOjkhjyIG" TargetMode="External"/><Relationship Id="rId597" Type="http://schemas.openxmlformats.org/officeDocument/2006/relationships/hyperlink" Target="https://talan.bank.gov.ua/get-user-certificate/DA-A72i5wy3GDImlBRlN" TargetMode="External"/><Relationship Id="rId152" Type="http://schemas.openxmlformats.org/officeDocument/2006/relationships/hyperlink" Target="https://talan.bank.gov.ua/get-user-certificate/DA-A75NFVj0yNK88qnDf" TargetMode="External"/><Relationship Id="rId457" Type="http://schemas.openxmlformats.org/officeDocument/2006/relationships/hyperlink" Target="https://talan.bank.gov.ua/get-user-certificate/DA-A733RoTFV9E2ZMtPm" TargetMode="External"/><Relationship Id="rId1087" Type="http://schemas.openxmlformats.org/officeDocument/2006/relationships/hyperlink" Target="https://talan.bank.gov.ua/get-user-certificate/DA-A7RhfAjQpHnqO5RX0" TargetMode="External"/><Relationship Id="rId1294" Type="http://schemas.openxmlformats.org/officeDocument/2006/relationships/hyperlink" Target="https://talan.bank.gov.ua/get-user-certificate/DA-A78c6D5Q0hjxuMHau" TargetMode="External"/><Relationship Id="rId664" Type="http://schemas.openxmlformats.org/officeDocument/2006/relationships/hyperlink" Target="https://talan.bank.gov.ua/get-user-certificate/DA-A7hJiNZeqGsDOwaPH" TargetMode="External"/><Relationship Id="rId871" Type="http://schemas.openxmlformats.org/officeDocument/2006/relationships/hyperlink" Target="https://talan.bank.gov.ua/get-user-certificate/DA-A7zpFuCdapWagZ-P9" TargetMode="External"/><Relationship Id="rId969" Type="http://schemas.openxmlformats.org/officeDocument/2006/relationships/hyperlink" Target="https://talan.bank.gov.ua/get-user-certificate/DA-A7tRWazRdBrPIFpGN" TargetMode="External"/><Relationship Id="rId317" Type="http://schemas.openxmlformats.org/officeDocument/2006/relationships/hyperlink" Target="https://talan.bank.gov.ua/get-user-certificate/DA-A7VNNUUt9Kj12rleL" TargetMode="External"/><Relationship Id="rId524" Type="http://schemas.openxmlformats.org/officeDocument/2006/relationships/hyperlink" Target="https://talan.bank.gov.ua/get-user-certificate/DA-A7MMORLCovI26PPfh" TargetMode="External"/><Relationship Id="rId731" Type="http://schemas.openxmlformats.org/officeDocument/2006/relationships/hyperlink" Target="https://talan.bank.gov.ua/get-user-certificate/DA-A7CaH54cgyJWaLdO-" TargetMode="External"/><Relationship Id="rId1154" Type="http://schemas.openxmlformats.org/officeDocument/2006/relationships/hyperlink" Target="https://talan.bank.gov.ua/get-user-certificate/DA-A7zPMj5vXG1g45I3p" TargetMode="External"/><Relationship Id="rId1361" Type="http://schemas.openxmlformats.org/officeDocument/2006/relationships/hyperlink" Target="https://talan.bank.gov.ua/get-user-certificate/DA-A7gRWojHDwTNB9BM4" TargetMode="External"/><Relationship Id="rId1459" Type="http://schemas.openxmlformats.org/officeDocument/2006/relationships/hyperlink" Target="https://talan.bank.gov.ua/get-user-certificate/DA-A7ELV4LM5qW-FhDKd" TargetMode="External"/><Relationship Id="rId98" Type="http://schemas.openxmlformats.org/officeDocument/2006/relationships/hyperlink" Target="https://talan.bank.gov.ua/get-user-certificate/DA-A7z2tKAskTVowpnPK" TargetMode="External"/><Relationship Id="rId829" Type="http://schemas.openxmlformats.org/officeDocument/2006/relationships/hyperlink" Target="https://talan.bank.gov.ua/get-user-certificate/DA-A7dz2lUHmbw9h866w" TargetMode="External"/><Relationship Id="rId1014" Type="http://schemas.openxmlformats.org/officeDocument/2006/relationships/hyperlink" Target="https://talan.bank.gov.ua/get-user-certificate/DA-A790r2CONgEyjrbYC" TargetMode="External"/><Relationship Id="rId1221" Type="http://schemas.openxmlformats.org/officeDocument/2006/relationships/hyperlink" Target="https://talan.bank.gov.ua/get-user-certificate/DA-A7deXkoi4Mc1sd0gp" TargetMode="External"/><Relationship Id="rId1319" Type="http://schemas.openxmlformats.org/officeDocument/2006/relationships/hyperlink" Target="https://talan.bank.gov.ua/get-user-certificate/DA-A7tCW3pfjKD1i3LFe" TargetMode="External"/><Relationship Id="rId25" Type="http://schemas.openxmlformats.org/officeDocument/2006/relationships/hyperlink" Target="https://talan.bank.gov.ua/get-user-certificate/DA-A7p0M_iEZSxtVQovk" TargetMode="External"/><Relationship Id="rId174" Type="http://schemas.openxmlformats.org/officeDocument/2006/relationships/hyperlink" Target="https://talan.bank.gov.ua/get-user-certificate/DA-A7EK98xss72Z1Jy9c" TargetMode="External"/><Relationship Id="rId381" Type="http://schemas.openxmlformats.org/officeDocument/2006/relationships/hyperlink" Target="https://talan.bank.gov.ua/get-user-certificate/DA-A7SsU6ZUzp7FLh7w1" TargetMode="External"/><Relationship Id="rId241" Type="http://schemas.openxmlformats.org/officeDocument/2006/relationships/hyperlink" Target="https://talan.bank.gov.ua/get-user-certificate/DA-A7J2cEUgHLdxTz_qF" TargetMode="External"/><Relationship Id="rId479" Type="http://schemas.openxmlformats.org/officeDocument/2006/relationships/hyperlink" Target="https://talan.bank.gov.ua/get-user-certificate/DA-A7YTVnUasm3oZE5Ie" TargetMode="External"/><Relationship Id="rId686" Type="http://schemas.openxmlformats.org/officeDocument/2006/relationships/hyperlink" Target="https://talan.bank.gov.ua/get-user-certificate/DA-A7wI9hT6fsnHE1Dk4" TargetMode="External"/><Relationship Id="rId893" Type="http://schemas.openxmlformats.org/officeDocument/2006/relationships/hyperlink" Target="https://talan.bank.gov.ua/get-user-certificate/DA-A7neJK0jYmbPJl7rj" TargetMode="External"/><Relationship Id="rId339" Type="http://schemas.openxmlformats.org/officeDocument/2006/relationships/hyperlink" Target="https://talan.bank.gov.ua/get-user-certificate/DA-A7pwagyTtJ2dfbyyn" TargetMode="External"/><Relationship Id="rId546" Type="http://schemas.openxmlformats.org/officeDocument/2006/relationships/hyperlink" Target="https://talan.bank.gov.ua/get-user-certificate/DA-A7i-sCOdR6a1pyCmH" TargetMode="External"/><Relationship Id="rId753" Type="http://schemas.openxmlformats.org/officeDocument/2006/relationships/hyperlink" Target="https://talan.bank.gov.ua/get-user-certificate/DA-A73-Emdflzf3EZpwk" TargetMode="External"/><Relationship Id="rId1176" Type="http://schemas.openxmlformats.org/officeDocument/2006/relationships/hyperlink" Target="https://talan.bank.gov.ua/get-user-certificate/DA-A7ZuMc3kew9MM53uZ" TargetMode="External"/><Relationship Id="rId1383" Type="http://schemas.openxmlformats.org/officeDocument/2006/relationships/hyperlink" Target="https://talan.bank.gov.ua/get-user-certificate/DA-A7hpsGiOBMY7rourx" TargetMode="External"/><Relationship Id="rId101" Type="http://schemas.openxmlformats.org/officeDocument/2006/relationships/hyperlink" Target="https://talan.bank.gov.ua/get-user-certificate/DA-A7GqaE3KDAdXW70ev" TargetMode="External"/><Relationship Id="rId406" Type="http://schemas.openxmlformats.org/officeDocument/2006/relationships/hyperlink" Target="https://talan.bank.gov.ua/get-user-certificate/DA-A7gLu4ozil-YSBNAH" TargetMode="External"/><Relationship Id="rId960" Type="http://schemas.openxmlformats.org/officeDocument/2006/relationships/hyperlink" Target="https://talan.bank.gov.ua/get-user-certificate/DA-A74mALVuQetQn-blQ" TargetMode="External"/><Relationship Id="rId1036" Type="http://schemas.openxmlformats.org/officeDocument/2006/relationships/hyperlink" Target="https://talan.bank.gov.ua/get-user-certificate/DA-A7oI0uOvvon7dtAvn" TargetMode="External"/><Relationship Id="rId1243" Type="http://schemas.openxmlformats.org/officeDocument/2006/relationships/hyperlink" Target="https://talan.bank.gov.ua/get-user-certificate/DA-A7TqDLMJVderzGLpo" TargetMode="External"/><Relationship Id="rId613" Type="http://schemas.openxmlformats.org/officeDocument/2006/relationships/hyperlink" Target="https://talan.bank.gov.ua/get-user-certificate/DA-A7SmKBNs-a1IKLT8w" TargetMode="External"/><Relationship Id="rId820" Type="http://schemas.openxmlformats.org/officeDocument/2006/relationships/hyperlink" Target="https://talan.bank.gov.ua/get-user-certificate/DA-A7Y-tpqrIURNHZg6E" TargetMode="External"/><Relationship Id="rId918" Type="http://schemas.openxmlformats.org/officeDocument/2006/relationships/hyperlink" Target="https://talan.bank.gov.ua/get-user-certificate/DA-A7kynyvb9GziyiAhx" TargetMode="External"/><Relationship Id="rId1450" Type="http://schemas.openxmlformats.org/officeDocument/2006/relationships/hyperlink" Target="https://talan.bank.gov.ua/get-user-certificate/DA-A7EGlHN05X1N1Qq_o" TargetMode="External"/><Relationship Id="rId1103" Type="http://schemas.openxmlformats.org/officeDocument/2006/relationships/hyperlink" Target="https://talan.bank.gov.ua/get-user-certificate/DA-A78dyY-3BEw33H5GJ" TargetMode="External"/><Relationship Id="rId1310" Type="http://schemas.openxmlformats.org/officeDocument/2006/relationships/hyperlink" Target="https://talan.bank.gov.ua/get-user-certificate/DA-A7H4PmUKOAbBoiSUp" TargetMode="External"/><Relationship Id="rId1408" Type="http://schemas.openxmlformats.org/officeDocument/2006/relationships/hyperlink" Target="https://talan.bank.gov.ua/get-user-certificate/DA-A7OVcoRxWmpIWuIHZ" TargetMode="External"/><Relationship Id="rId47" Type="http://schemas.openxmlformats.org/officeDocument/2006/relationships/hyperlink" Target="https://talan.bank.gov.ua/get-user-certificate/DA-A7Fw1eZ-HgYGHADdE" TargetMode="External"/><Relationship Id="rId196" Type="http://schemas.openxmlformats.org/officeDocument/2006/relationships/hyperlink" Target="https://talan.bank.gov.ua/get-user-certificate/DA-A7BodcgBeLjjs2axA" TargetMode="External"/><Relationship Id="rId263" Type="http://schemas.openxmlformats.org/officeDocument/2006/relationships/hyperlink" Target="https://talan.bank.gov.ua/get-user-certificate/DA-A7_9RpemN2OY5LOIM" TargetMode="External"/><Relationship Id="rId470" Type="http://schemas.openxmlformats.org/officeDocument/2006/relationships/hyperlink" Target="https://talan.bank.gov.ua/get-user-certificate/DA-A7ysoqeEjO98OJhlp" TargetMode="External"/><Relationship Id="rId123" Type="http://schemas.openxmlformats.org/officeDocument/2006/relationships/hyperlink" Target="https://talan.bank.gov.ua/get-user-certificate/DA-A7mxc2y6yf_1t9i29" TargetMode="External"/><Relationship Id="rId330" Type="http://schemas.openxmlformats.org/officeDocument/2006/relationships/hyperlink" Target="https://talan.bank.gov.ua/get-user-certificate/DA-A7OC0By2YT0D7P-ru" TargetMode="External"/><Relationship Id="rId568" Type="http://schemas.openxmlformats.org/officeDocument/2006/relationships/hyperlink" Target="https://talan.bank.gov.ua/get-user-certificate/DA-A7H-RPVc3n_si5q05" TargetMode="External"/><Relationship Id="rId775" Type="http://schemas.openxmlformats.org/officeDocument/2006/relationships/hyperlink" Target="https://talan.bank.gov.ua/get-user-certificate/DA-A7thrcO4_dbXYTxXR" TargetMode="External"/><Relationship Id="rId982" Type="http://schemas.openxmlformats.org/officeDocument/2006/relationships/hyperlink" Target="https://talan.bank.gov.ua/get-user-certificate/DA-A7tHp7emX8ZophEk6" TargetMode="External"/><Relationship Id="rId1198" Type="http://schemas.openxmlformats.org/officeDocument/2006/relationships/hyperlink" Target="https://talan.bank.gov.ua/get-user-certificate/DA-A7aXqXKPrkluQu9YE" TargetMode="External"/><Relationship Id="rId428" Type="http://schemas.openxmlformats.org/officeDocument/2006/relationships/hyperlink" Target="https://talan.bank.gov.ua/get-user-certificate/DA-A7lqfMIC4rc8axzHA" TargetMode="External"/><Relationship Id="rId635" Type="http://schemas.openxmlformats.org/officeDocument/2006/relationships/hyperlink" Target="https://talan.bank.gov.ua/get-user-certificate/DA-A7m-bUkqq-jwgggCH" TargetMode="External"/><Relationship Id="rId842" Type="http://schemas.openxmlformats.org/officeDocument/2006/relationships/hyperlink" Target="https://talan.bank.gov.ua/get-user-certificate/DA-A7zVqp2pcnGd8hCgr" TargetMode="External"/><Relationship Id="rId1058" Type="http://schemas.openxmlformats.org/officeDocument/2006/relationships/hyperlink" Target="https://talan.bank.gov.ua/get-user-certificate/DA-A7szWNfYMXrkJhrQq" TargetMode="External"/><Relationship Id="rId1265" Type="http://schemas.openxmlformats.org/officeDocument/2006/relationships/hyperlink" Target="https://talan.bank.gov.ua/get-user-certificate/DA-A7N2MyP7W2kptqt8L" TargetMode="External"/><Relationship Id="rId1472" Type="http://schemas.openxmlformats.org/officeDocument/2006/relationships/hyperlink" Target="https://talan.bank.gov.ua/get-user-certificate/5L-8DIRzkC7mfArcuOkJ" TargetMode="External"/><Relationship Id="rId702" Type="http://schemas.openxmlformats.org/officeDocument/2006/relationships/hyperlink" Target="https://talan.bank.gov.ua/get-user-certificate/DA-A78ROEv5ceGd0h2fi" TargetMode="External"/><Relationship Id="rId1125" Type="http://schemas.openxmlformats.org/officeDocument/2006/relationships/hyperlink" Target="https://talan.bank.gov.ua/get-user-certificate/DA-A7e5PD5sac9R66IFs" TargetMode="External"/><Relationship Id="rId1332" Type="http://schemas.openxmlformats.org/officeDocument/2006/relationships/hyperlink" Target="https://talan.bank.gov.ua/get-user-certificate/DA-A71gR0aPi_Zb2qjVA" TargetMode="External"/><Relationship Id="rId69" Type="http://schemas.openxmlformats.org/officeDocument/2006/relationships/hyperlink" Target="https://talan.bank.gov.ua/get-user-certificate/DA-A7t0jeFBa6VH3bz5q" TargetMode="External"/><Relationship Id="rId285" Type="http://schemas.openxmlformats.org/officeDocument/2006/relationships/hyperlink" Target="https://talan.bank.gov.ua/get-user-certificate/DA-A7p4SDDlEzDP85FgS" TargetMode="External"/><Relationship Id="rId492" Type="http://schemas.openxmlformats.org/officeDocument/2006/relationships/hyperlink" Target="https://talan.bank.gov.ua/get-user-certificate/DA-A7ZbGIaro06APOQU9" TargetMode="External"/><Relationship Id="rId797" Type="http://schemas.openxmlformats.org/officeDocument/2006/relationships/hyperlink" Target="https://talan.bank.gov.ua/get-user-certificate/DA-A7KPIBas89CoL73jv" TargetMode="External"/><Relationship Id="rId145" Type="http://schemas.openxmlformats.org/officeDocument/2006/relationships/hyperlink" Target="https://talan.bank.gov.ua/get-user-certificate/DA-A7lCGzit9tw5VeBa7" TargetMode="External"/><Relationship Id="rId352" Type="http://schemas.openxmlformats.org/officeDocument/2006/relationships/hyperlink" Target="https://talan.bank.gov.ua/get-user-certificate/DA-A7svCgZi66IyCeTwB" TargetMode="External"/><Relationship Id="rId1287" Type="http://schemas.openxmlformats.org/officeDocument/2006/relationships/hyperlink" Target="https://talan.bank.gov.ua/get-user-certificate/DA-A7PuCIkdxZpkyTqTh" TargetMode="External"/><Relationship Id="rId212" Type="http://schemas.openxmlformats.org/officeDocument/2006/relationships/hyperlink" Target="https://talan.bank.gov.ua/get-user-certificate/DA-A7ypxEx5A26e0jGJj" TargetMode="External"/><Relationship Id="rId657" Type="http://schemas.openxmlformats.org/officeDocument/2006/relationships/hyperlink" Target="https://talan.bank.gov.ua/get-user-certificate/DA-A7w8rmrNwS9pGC7wg" TargetMode="External"/><Relationship Id="rId864" Type="http://schemas.openxmlformats.org/officeDocument/2006/relationships/hyperlink" Target="https://talan.bank.gov.ua/get-user-certificate/DA-A7S9KXF8yCD5fjWx-" TargetMode="External"/><Relationship Id="rId1494" Type="http://schemas.openxmlformats.org/officeDocument/2006/relationships/hyperlink" Target="https://talan.bank.gov.ua/get-user-certificate/cubp8tPKebZWTD_pD21d" TargetMode="External"/><Relationship Id="rId517" Type="http://schemas.openxmlformats.org/officeDocument/2006/relationships/hyperlink" Target="https://talan.bank.gov.ua/get-user-certificate/DA-A7noYReNY6vevJ2b7" TargetMode="External"/><Relationship Id="rId724" Type="http://schemas.openxmlformats.org/officeDocument/2006/relationships/hyperlink" Target="https://talan.bank.gov.ua/get-user-certificate/DA-A78xUqQlCzC5-Ec_w" TargetMode="External"/><Relationship Id="rId931" Type="http://schemas.openxmlformats.org/officeDocument/2006/relationships/hyperlink" Target="https://talan.bank.gov.ua/get-user-certificate/DA-A7hhtfzfD_1EC1si2" TargetMode="External"/><Relationship Id="rId1147" Type="http://schemas.openxmlformats.org/officeDocument/2006/relationships/hyperlink" Target="https://talan.bank.gov.ua/get-user-certificate/DA-A7Ujg-eOOOiaRCG02" TargetMode="External"/><Relationship Id="rId1354" Type="http://schemas.openxmlformats.org/officeDocument/2006/relationships/hyperlink" Target="https://talan.bank.gov.ua/get-user-certificate/DA-A71lmSjlgpjFFHUp3" TargetMode="External"/><Relationship Id="rId60" Type="http://schemas.openxmlformats.org/officeDocument/2006/relationships/hyperlink" Target="https://talan.bank.gov.ua/get-user-certificate/DA-A7zGm910DDjjqwCkf" TargetMode="External"/><Relationship Id="rId1007" Type="http://schemas.openxmlformats.org/officeDocument/2006/relationships/hyperlink" Target="https://talan.bank.gov.ua/get-user-certificate/DA-A7GSwp366qfvhYGoy" TargetMode="External"/><Relationship Id="rId1214" Type="http://schemas.openxmlformats.org/officeDocument/2006/relationships/hyperlink" Target="https://talan.bank.gov.ua/get-user-certificate/DA-A7l8W938xU2TWJRf2" TargetMode="External"/><Relationship Id="rId1421" Type="http://schemas.openxmlformats.org/officeDocument/2006/relationships/hyperlink" Target="https://talan.bank.gov.ua/get-user-certificate/DA-A762PqyCqgLk9daKA" TargetMode="External"/><Relationship Id="rId18" Type="http://schemas.openxmlformats.org/officeDocument/2006/relationships/hyperlink" Target="https://talan.bank.gov.ua/get-user-certificate/DA-A7_yYHwyLnmY5FKCo" TargetMode="External"/><Relationship Id="rId167" Type="http://schemas.openxmlformats.org/officeDocument/2006/relationships/hyperlink" Target="https://talan.bank.gov.ua/get-user-certificate/DA-A7vmHciyfsg4_9TMs" TargetMode="External"/><Relationship Id="rId374" Type="http://schemas.openxmlformats.org/officeDocument/2006/relationships/hyperlink" Target="https://talan.bank.gov.ua/get-user-certificate/DA-A7DTodjfuiyiYoJb6" TargetMode="External"/><Relationship Id="rId581" Type="http://schemas.openxmlformats.org/officeDocument/2006/relationships/hyperlink" Target="https://talan.bank.gov.ua/get-user-certificate/DA-A75q1fwJ-cVp7ONhM" TargetMode="External"/><Relationship Id="rId234" Type="http://schemas.openxmlformats.org/officeDocument/2006/relationships/hyperlink" Target="https://talan.bank.gov.ua/get-user-certificate/DA-A7uKLlMDCTZRKiqtm" TargetMode="External"/><Relationship Id="rId679" Type="http://schemas.openxmlformats.org/officeDocument/2006/relationships/hyperlink" Target="https://talan.bank.gov.ua/get-user-certificate/DA-A77dBsKXfPkGpcwdT" TargetMode="External"/><Relationship Id="rId886" Type="http://schemas.openxmlformats.org/officeDocument/2006/relationships/hyperlink" Target="https://talan.bank.gov.ua/get-user-certificate/DA-A7jY26pG9AZEXZVPC" TargetMode="External"/><Relationship Id="rId2" Type="http://schemas.openxmlformats.org/officeDocument/2006/relationships/hyperlink" Target="https://talan.bank.gov.ua/get-user-certificate/DA-A7YLSIZnQ1YoHqNcg" TargetMode="External"/><Relationship Id="rId441" Type="http://schemas.openxmlformats.org/officeDocument/2006/relationships/hyperlink" Target="https://talan.bank.gov.ua/get-user-certificate/DA-A7YHEZHo7LKOCrs6Q" TargetMode="External"/><Relationship Id="rId539" Type="http://schemas.openxmlformats.org/officeDocument/2006/relationships/hyperlink" Target="https://talan.bank.gov.ua/get-user-certificate/DA-A7YiLB1G0g6x7a_RN" TargetMode="External"/><Relationship Id="rId746" Type="http://schemas.openxmlformats.org/officeDocument/2006/relationships/hyperlink" Target="https://talan.bank.gov.ua/get-user-certificate/DA-A7aTZz9EeehQF9Z1T" TargetMode="External"/><Relationship Id="rId1071" Type="http://schemas.openxmlformats.org/officeDocument/2006/relationships/hyperlink" Target="https://talan.bank.gov.ua/get-user-certificate/DA-A7KT6uVj8G9RnNc7E" TargetMode="External"/><Relationship Id="rId1169" Type="http://schemas.openxmlformats.org/officeDocument/2006/relationships/hyperlink" Target="https://talan.bank.gov.ua/get-user-certificate/DA-A7XpeQb7PHftCAQGq" TargetMode="External"/><Relationship Id="rId1376" Type="http://schemas.openxmlformats.org/officeDocument/2006/relationships/hyperlink" Target="https://talan.bank.gov.ua/get-user-certificate/DA-A7xPl59Ayln08nfwe" TargetMode="External"/><Relationship Id="rId301" Type="http://schemas.openxmlformats.org/officeDocument/2006/relationships/hyperlink" Target="https://talan.bank.gov.ua/get-user-certificate/DA-A7JSbYWeM8zSpY8tY" TargetMode="External"/><Relationship Id="rId953" Type="http://schemas.openxmlformats.org/officeDocument/2006/relationships/hyperlink" Target="https://talan.bank.gov.ua/get-user-certificate/DA-A77HPl6-OKa4MXqbc" TargetMode="External"/><Relationship Id="rId1029" Type="http://schemas.openxmlformats.org/officeDocument/2006/relationships/hyperlink" Target="https://talan.bank.gov.ua/get-user-certificate/DA-A7rTFvrzaq3PfBttf" TargetMode="External"/><Relationship Id="rId1236" Type="http://schemas.openxmlformats.org/officeDocument/2006/relationships/hyperlink" Target="https://talan.bank.gov.ua/get-user-certificate/DA-A7Bp_KHt4nClPu4fc" TargetMode="External"/><Relationship Id="rId82" Type="http://schemas.openxmlformats.org/officeDocument/2006/relationships/hyperlink" Target="https://talan.bank.gov.ua/get-user-certificate/DA-A7G1dS2AsMTCo88OS" TargetMode="External"/><Relationship Id="rId606" Type="http://schemas.openxmlformats.org/officeDocument/2006/relationships/hyperlink" Target="https://talan.bank.gov.ua/get-user-certificate/DA-A7mWn3D13abI5NODw" TargetMode="External"/><Relationship Id="rId813" Type="http://schemas.openxmlformats.org/officeDocument/2006/relationships/hyperlink" Target="https://talan.bank.gov.ua/get-user-certificate/DA-A7PewcFj2KQHCv9nC" TargetMode="External"/><Relationship Id="rId1443" Type="http://schemas.openxmlformats.org/officeDocument/2006/relationships/hyperlink" Target="https://talan.bank.gov.ua/get-user-certificate/DA-A7qddAniWUXYbuKU8" TargetMode="External"/><Relationship Id="rId1303" Type="http://schemas.openxmlformats.org/officeDocument/2006/relationships/hyperlink" Target="https://talan.bank.gov.ua/get-user-certificate/DA-A7dUNF2_worALn76Q" TargetMode="External"/><Relationship Id="rId1510" Type="http://schemas.openxmlformats.org/officeDocument/2006/relationships/hyperlink" Target="https://talan.bank.gov.ua/get-user-certificate/NrhqjN69oDifoDorm28Y" TargetMode="External"/><Relationship Id="rId189" Type="http://schemas.openxmlformats.org/officeDocument/2006/relationships/hyperlink" Target="https://talan.bank.gov.ua/get-user-certificate/DA-A79Qyrn0RjlKsEePM" TargetMode="External"/><Relationship Id="rId396" Type="http://schemas.openxmlformats.org/officeDocument/2006/relationships/hyperlink" Target="https://talan.bank.gov.ua/get-user-certificate/DA-A7u1LJdDIg5PfnWbl" TargetMode="External"/><Relationship Id="rId256" Type="http://schemas.openxmlformats.org/officeDocument/2006/relationships/hyperlink" Target="https://talan.bank.gov.ua/get-user-certificate/DA-A7GeT3ke5AY2uVVPP" TargetMode="External"/><Relationship Id="rId463" Type="http://schemas.openxmlformats.org/officeDocument/2006/relationships/hyperlink" Target="https://talan.bank.gov.ua/get-user-certificate/DA-A70UOPqi8Hzjfzcsu" TargetMode="External"/><Relationship Id="rId670" Type="http://schemas.openxmlformats.org/officeDocument/2006/relationships/hyperlink" Target="https://talan.bank.gov.ua/get-user-certificate/DA-A7gu_Tnj55m7evkG_" TargetMode="External"/><Relationship Id="rId1093" Type="http://schemas.openxmlformats.org/officeDocument/2006/relationships/hyperlink" Target="https://talan.bank.gov.ua/get-user-certificate/DA-A7z30AGLNEUPPzZa9" TargetMode="External"/><Relationship Id="rId116" Type="http://schemas.openxmlformats.org/officeDocument/2006/relationships/hyperlink" Target="https://talan.bank.gov.ua/get-user-certificate/DA-A78PN9BVyHMDdbGRd" TargetMode="External"/><Relationship Id="rId323" Type="http://schemas.openxmlformats.org/officeDocument/2006/relationships/hyperlink" Target="https://talan.bank.gov.ua/get-user-certificate/DA-A77Nnn9Nlnb4dEZnB" TargetMode="External"/><Relationship Id="rId530" Type="http://schemas.openxmlformats.org/officeDocument/2006/relationships/hyperlink" Target="https://talan.bank.gov.ua/get-user-certificate/DA-A71lHJbyTZpBe_nsF" TargetMode="External"/><Relationship Id="rId768" Type="http://schemas.openxmlformats.org/officeDocument/2006/relationships/hyperlink" Target="https://talan.bank.gov.ua/get-user-certificate/DA-A7_QqUHZuBWvNoYBN" TargetMode="External"/><Relationship Id="rId975" Type="http://schemas.openxmlformats.org/officeDocument/2006/relationships/hyperlink" Target="https://talan.bank.gov.ua/get-user-certificate/DA-A7F9kX82eTMFZ0HeE" TargetMode="External"/><Relationship Id="rId1160" Type="http://schemas.openxmlformats.org/officeDocument/2006/relationships/hyperlink" Target="https://talan.bank.gov.ua/get-user-certificate/DA-A7Ot_oRH5U6YEqen1" TargetMode="External"/><Relationship Id="rId1398" Type="http://schemas.openxmlformats.org/officeDocument/2006/relationships/hyperlink" Target="https://talan.bank.gov.ua/get-user-certificate/DA-A7c1neCtrGwHmmpO9" TargetMode="External"/><Relationship Id="rId628" Type="http://schemas.openxmlformats.org/officeDocument/2006/relationships/hyperlink" Target="https://talan.bank.gov.ua/get-user-certificate/DA-A79E2B1Lng_ftvzD_" TargetMode="External"/><Relationship Id="rId835" Type="http://schemas.openxmlformats.org/officeDocument/2006/relationships/hyperlink" Target="https://talan.bank.gov.ua/get-user-certificate/DA-A7MQ1sFBQ915_M7ot" TargetMode="External"/><Relationship Id="rId1258" Type="http://schemas.openxmlformats.org/officeDocument/2006/relationships/hyperlink" Target="https://talan.bank.gov.ua/get-user-certificate/DA-A7mNT6OmjQN-ZBLVK" TargetMode="External"/><Relationship Id="rId1465" Type="http://schemas.openxmlformats.org/officeDocument/2006/relationships/hyperlink" Target="https://talan.bank.gov.ua/get-user-certificate/DA-A7Z-WLbgbIejhRJlf" TargetMode="External"/><Relationship Id="rId1020" Type="http://schemas.openxmlformats.org/officeDocument/2006/relationships/hyperlink" Target="https://talan.bank.gov.ua/get-user-certificate/DA-A7SMRH_LMSgyNkjvE" TargetMode="External"/><Relationship Id="rId1118" Type="http://schemas.openxmlformats.org/officeDocument/2006/relationships/hyperlink" Target="https://talan.bank.gov.ua/get-user-certificate/DA-A7wC_t4WrveNi1CiP" TargetMode="External"/><Relationship Id="rId1325" Type="http://schemas.openxmlformats.org/officeDocument/2006/relationships/hyperlink" Target="https://talan.bank.gov.ua/get-user-certificate/DA-A7e5Wpq9xdQ42of1N" TargetMode="External"/><Relationship Id="rId902" Type="http://schemas.openxmlformats.org/officeDocument/2006/relationships/hyperlink" Target="https://talan.bank.gov.ua/get-user-certificate/DA-A7o0dQlACwpxQ_XSB" TargetMode="External"/><Relationship Id="rId31" Type="http://schemas.openxmlformats.org/officeDocument/2006/relationships/hyperlink" Target="https://talan.bank.gov.ua/get-user-certificate/DA-A7EG6eU8SlyT1jW99" TargetMode="External"/><Relationship Id="rId180" Type="http://schemas.openxmlformats.org/officeDocument/2006/relationships/hyperlink" Target="https://talan.bank.gov.ua/get-user-certificate/DA-A7BoBIuA8ATjOmCMi" TargetMode="External"/><Relationship Id="rId278" Type="http://schemas.openxmlformats.org/officeDocument/2006/relationships/hyperlink" Target="https://talan.bank.gov.ua/get-user-certificate/DA-A7JJKABwWrHA7fnYU" TargetMode="External"/><Relationship Id="rId485" Type="http://schemas.openxmlformats.org/officeDocument/2006/relationships/hyperlink" Target="https://talan.bank.gov.ua/get-user-certificate/DA-A7EweyxEHcbbvfm5F" TargetMode="External"/><Relationship Id="rId692" Type="http://schemas.openxmlformats.org/officeDocument/2006/relationships/hyperlink" Target="https://talan.bank.gov.ua/get-user-certificate/DA-A7miIvy4OqbeugG28" TargetMode="External"/><Relationship Id="rId138" Type="http://schemas.openxmlformats.org/officeDocument/2006/relationships/hyperlink" Target="https://talan.bank.gov.ua/get-user-certificate/DA-A7GVRWAtnEKiYcjIB" TargetMode="External"/><Relationship Id="rId345" Type="http://schemas.openxmlformats.org/officeDocument/2006/relationships/hyperlink" Target="https://talan.bank.gov.ua/get-user-certificate/DA-A7A6kqa8tELMtfEKd" TargetMode="External"/><Relationship Id="rId552" Type="http://schemas.openxmlformats.org/officeDocument/2006/relationships/hyperlink" Target="https://talan.bank.gov.ua/get-user-certificate/DA-A7SHKJSd8e3yxtjzj" TargetMode="External"/><Relationship Id="rId997" Type="http://schemas.openxmlformats.org/officeDocument/2006/relationships/hyperlink" Target="https://talan.bank.gov.ua/get-user-certificate/DA-A7BxbZyJfeOKEWQhl" TargetMode="External"/><Relationship Id="rId1182" Type="http://schemas.openxmlformats.org/officeDocument/2006/relationships/hyperlink" Target="https://talan.bank.gov.ua/get-user-certificate/DA-A7Y1L-C_Ybn50jp6R" TargetMode="External"/><Relationship Id="rId205" Type="http://schemas.openxmlformats.org/officeDocument/2006/relationships/hyperlink" Target="https://talan.bank.gov.ua/get-user-certificate/DA-A7R0PWs5H_-_58oMf" TargetMode="External"/><Relationship Id="rId412" Type="http://schemas.openxmlformats.org/officeDocument/2006/relationships/hyperlink" Target="https://talan.bank.gov.ua/get-user-certificate/DA-A7qd30QYq6H46di36" TargetMode="External"/><Relationship Id="rId857" Type="http://schemas.openxmlformats.org/officeDocument/2006/relationships/hyperlink" Target="https://talan.bank.gov.ua/get-user-certificate/DA-A7Uf8p5eWUPYYaclo" TargetMode="External"/><Relationship Id="rId1042" Type="http://schemas.openxmlformats.org/officeDocument/2006/relationships/hyperlink" Target="https://talan.bank.gov.ua/get-user-certificate/DA-A7v7EjQ7qB-q3aR2v" TargetMode="External"/><Relationship Id="rId1487" Type="http://schemas.openxmlformats.org/officeDocument/2006/relationships/hyperlink" Target="https://talan.bank.gov.ua/get-user-certificate/d9PIFasmCo5l2BWsAzfr" TargetMode="External"/><Relationship Id="rId717" Type="http://schemas.openxmlformats.org/officeDocument/2006/relationships/hyperlink" Target="https://talan.bank.gov.ua/get-user-certificate/DA-A7fCY_0nxgaymRbqp" TargetMode="External"/><Relationship Id="rId924" Type="http://schemas.openxmlformats.org/officeDocument/2006/relationships/hyperlink" Target="https://talan.bank.gov.ua/get-user-certificate/DA-A717L44p2BWwmOzZF" TargetMode="External"/><Relationship Id="rId1347" Type="http://schemas.openxmlformats.org/officeDocument/2006/relationships/hyperlink" Target="https://talan.bank.gov.ua/get-user-certificate/DA-A7ar1FV_8c55HrQPV" TargetMode="External"/><Relationship Id="rId53" Type="http://schemas.openxmlformats.org/officeDocument/2006/relationships/hyperlink" Target="https://talan.bank.gov.ua/get-user-certificate/DA-A7kBnIVrj-BkzcZfi" TargetMode="External"/><Relationship Id="rId1207" Type="http://schemas.openxmlformats.org/officeDocument/2006/relationships/hyperlink" Target="https://talan.bank.gov.ua/get-user-certificate/DA-A77_gWZ_u9_roBwoJ" TargetMode="External"/><Relationship Id="rId1414" Type="http://schemas.openxmlformats.org/officeDocument/2006/relationships/hyperlink" Target="https://talan.bank.gov.ua/get-user-certificate/DA-A7ZJfIPpIIUJtpOYy" TargetMode="External"/><Relationship Id="rId367" Type="http://schemas.openxmlformats.org/officeDocument/2006/relationships/hyperlink" Target="https://talan.bank.gov.ua/get-user-certificate/DA-A73smviyJ670jwOEm" TargetMode="External"/><Relationship Id="rId574" Type="http://schemas.openxmlformats.org/officeDocument/2006/relationships/hyperlink" Target="https://talan.bank.gov.ua/get-user-certificate/DA-A76_9H6kmt3alXFRP" TargetMode="External"/><Relationship Id="rId227" Type="http://schemas.openxmlformats.org/officeDocument/2006/relationships/hyperlink" Target="https://talan.bank.gov.ua/get-user-certificate/DA-A7qKZKBdm-0c0VKxC" TargetMode="External"/><Relationship Id="rId781" Type="http://schemas.openxmlformats.org/officeDocument/2006/relationships/hyperlink" Target="https://talan.bank.gov.ua/get-user-certificate/DA-A7jUufTIUwhk-G06j" TargetMode="External"/><Relationship Id="rId879" Type="http://schemas.openxmlformats.org/officeDocument/2006/relationships/hyperlink" Target="https://talan.bank.gov.ua/get-user-certificate/DA-A7BVnEhMbiZIeHTWf" TargetMode="External"/><Relationship Id="rId434" Type="http://schemas.openxmlformats.org/officeDocument/2006/relationships/hyperlink" Target="https://talan.bank.gov.ua/get-user-certificate/DA-A7YVHJtwrjF7g2CE8" TargetMode="External"/><Relationship Id="rId641" Type="http://schemas.openxmlformats.org/officeDocument/2006/relationships/hyperlink" Target="https://talan.bank.gov.ua/get-user-certificate/DA-A7t6iJREJavbP04hj" TargetMode="External"/><Relationship Id="rId739" Type="http://schemas.openxmlformats.org/officeDocument/2006/relationships/hyperlink" Target="https://talan.bank.gov.ua/get-user-certificate/DA-A7gp2rFekLa_CQ2vj" TargetMode="External"/><Relationship Id="rId1064" Type="http://schemas.openxmlformats.org/officeDocument/2006/relationships/hyperlink" Target="https://talan.bank.gov.ua/get-user-certificate/DA-A7J04VtG8wziPY6In" TargetMode="External"/><Relationship Id="rId1271" Type="http://schemas.openxmlformats.org/officeDocument/2006/relationships/hyperlink" Target="https://talan.bank.gov.ua/get-user-certificate/DA-A7s-1GbZprXKTpICw" TargetMode="External"/><Relationship Id="rId1369" Type="http://schemas.openxmlformats.org/officeDocument/2006/relationships/hyperlink" Target="https://talan.bank.gov.ua/get-user-certificate/DA-A7B9di2qFJlLK3Hgp" TargetMode="External"/><Relationship Id="rId501" Type="http://schemas.openxmlformats.org/officeDocument/2006/relationships/hyperlink" Target="https://talan.bank.gov.ua/get-user-certificate/DA-A7rvWlRYWYHh2Ix5B" TargetMode="External"/><Relationship Id="rId946" Type="http://schemas.openxmlformats.org/officeDocument/2006/relationships/hyperlink" Target="https://talan.bank.gov.ua/get-user-certificate/DA-A7lLnd4aPJKJF_w75" TargetMode="External"/><Relationship Id="rId1131" Type="http://schemas.openxmlformats.org/officeDocument/2006/relationships/hyperlink" Target="https://talan.bank.gov.ua/get-user-certificate/DA-A7-P8X_goyPU-RSnL" TargetMode="External"/><Relationship Id="rId1229" Type="http://schemas.openxmlformats.org/officeDocument/2006/relationships/hyperlink" Target="https://talan.bank.gov.ua/get-user-certificate/DA-A7JGW6UVFbaWLf33m" TargetMode="External"/><Relationship Id="rId75" Type="http://schemas.openxmlformats.org/officeDocument/2006/relationships/hyperlink" Target="https://talan.bank.gov.ua/get-user-certificate/DA-A7yq1ad3Y83Da4HZK" TargetMode="External"/><Relationship Id="rId806" Type="http://schemas.openxmlformats.org/officeDocument/2006/relationships/hyperlink" Target="https://talan.bank.gov.ua/get-user-certificate/DA-A7WdZdZqfwNVwr4yH" TargetMode="External"/><Relationship Id="rId1436" Type="http://schemas.openxmlformats.org/officeDocument/2006/relationships/hyperlink" Target="https://talan.bank.gov.ua/get-user-certificate/DA-A7AW8YwQ03lJ6WODs" TargetMode="External"/><Relationship Id="rId1503" Type="http://schemas.openxmlformats.org/officeDocument/2006/relationships/hyperlink" Target="https://talan.bank.gov.ua/get-user-certificate/qwooR2UHgW8xApFOSwzO" TargetMode="External"/><Relationship Id="rId291" Type="http://schemas.openxmlformats.org/officeDocument/2006/relationships/hyperlink" Target="https://talan.bank.gov.ua/get-user-certificate/DA-A7auE01g7ui6GtB7v" TargetMode="External"/><Relationship Id="rId151" Type="http://schemas.openxmlformats.org/officeDocument/2006/relationships/hyperlink" Target="https://talan.bank.gov.ua/get-user-certificate/DA-A7hVnaleoMUbTRuUd" TargetMode="External"/><Relationship Id="rId389" Type="http://schemas.openxmlformats.org/officeDocument/2006/relationships/hyperlink" Target="https://talan.bank.gov.ua/get-user-certificate/DA-A709kOWVHqthUQ6N8" TargetMode="External"/><Relationship Id="rId596" Type="http://schemas.openxmlformats.org/officeDocument/2006/relationships/hyperlink" Target="https://talan.bank.gov.ua/get-user-certificate/DA-A70EO9zYm5nSJ3G5g" TargetMode="External"/><Relationship Id="rId249" Type="http://schemas.openxmlformats.org/officeDocument/2006/relationships/hyperlink" Target="https://talan.bank.gov.ua/get-user-certificate/DA-A7jR2ZUl2rXO0HlaC" TargetMode="External"/><Relationship Id="rId456" Type="http://schemas.openxmlformats.org/officeDocument/2006/relationships/hyperlink" Target="https://talan.bank.gov.ua/get-user-certificate/DA-A7DIqtdhMcWuuLbLV" TargetMode="External"/><Relationship Id="rId663" Type="http://schemas.openxmlformats.org/officeDocument/2006/relationships/hyperlink" Target="https://talan.bank.gov.ua/get-user-certificate/DA-A7rTTlw5cR-fXIpH0" TargetMode="External"/><Relationship Id="rId870" Type="http://schemas.openxmlformats.org/officeDocument/2006/relationships/hyperlink" Target="https://talan.bank.gov.ua/get-user-certificate/DA-A7ZvRbekMn5g7Cv3j" TargetMode="External"/><Relationship Id="rId1086" Type="http://schemas.openxmlformats.org/officeDocument/2006/relationships/hyperlink" Target="https://talan.bank.gov.ua/get-user-certificate/DA-A7eUWo1RkJRmwB3G-" TargetMode="External"/><Relationship Id="rId1293" Type="http://schemas.openxmlformats.org/officeDocument/2006/relationships/hyperlink" Target="https://talan.bank.gov.ua/get-user-certificate/DA-A7HQSgGqpEgJrJDOJ" TargetMode="External"/><Relationship Id="rId109" Type="http://schemas.openxmlformats.org/officeDocument/2006/relationships/hyperlink" Target="https://talan.bank.gov.ua/get-user-certificate/DA-A7X8RkZF8Q-P1cp5p" TargetMode="External"/><Relationship Id="rId316" Type="http://schemas.openxmlformats.org/officeDocument/2006/relationships/hyperlink" Target="https://talan.bank.gov.ua/get-user-certificate/DA-A7dDKdnqpUY3xgeSt" TargetMode="External"/><Relationship Id="rId523" Type="http://schemas.openxmlformats.org/officeDocument/2006/relationships/hyperlink" Target="https://talan.bank.gov.ua/get-user-certificate/DA-A7DXdly8UOOAKdozq" TargetMode="External"/><Relationship Id="rId968" Type="http://schemas.openxmlformats.org/officeDocument/2006/relationships/hyperlink" Target="https://talan.bank.gov.ua/get-user-certificate/DA-A7Pm4XHBY1oCcjc3H" TargetMode="External"/><Relationship Id="rId1153" Type="http://schemas.openxmlformats.org/officeDocument/2006/relationships/hyperlink" Target="https://talan.bank.gov.ua/get-user-certificate/DA-A7ClWUDqxchl7hhyo" TargetMode="External"/><Relationship Id="rId97" Type="http://schemas.openxmlformats.org/officeDocument/2006/relationships/hyperlink" Target="https://talan.bank.gov.ua/get-user-certificate/DA-A7O6rcNx-Kagblv_s" TargetMode="External"/><Relationship Id="rId730" Type="http://schemas.openxmlformats.org/officeDocument/2006/relationships/hyperlink" Target="https://talan.bank.gov.ua/get-user-certificate/DA-A7Wm8UN6uaHjuDfzT" TargetMode="External"/><Relationship Id="rId828" Type="http://schemas.openxmlformats.org/officeDocument/2006/relationships/hyperlink" Target="https://talan.bank.gov.ua/get-user-certificate/DA-A7KbWibSSiwBzL-mq" TargetMode="External"/><Relationship Id="rId1013" Type="http://schemas.openxmlformats.org/officeDocument/2006/relationships/hyperlink" Target="https://talan.bank.gov.ua/get-user-certificate/DA-A7Ye7fSUrBg_9zDdP" TargetMode="External"/><Relationship Id="rId1360" Type="http://schemas.openxmlformats.org/officeDocument/2006/relationships/hyperlink" Target="https://talan.bank.gov.ua/get-user-certificate/DA-A7_qU4rbFGlxQtlO8" TargetMode="External"/><Relationship Id="rId1458" Type="http://schemas.openxmlformats.org/officeDocument/2006/relationships/hyperlink" Target="https://talan.bank.gov.ua/get-user-certificate/DA-A79MyY2GhwocTOvE3" TargetMode="External"/><Relationship Id="rId1220" Type="http://schemas.openxmlformats.org/officeDocument/2006/relationships/hyperlink" Target="https://talan.bank.gov.ua/get-user-certificate/DA-A7NLQjv8KoRLNwugD" TargetMode="External"/><Relationship Id="rId1318" Type="http://schemas.openxmlformats.org/officeDocument/2006/relationships/hyperlink" Target="https://talan.bank.gov.ua/get-user-certificate/DA-A7-DfN00sprDbzszh" TargetMode="External"/><Relationship Id="rId24" Type="http://schemas.openxmlformats.org/officeDocument/2006/relationships/hyperlink" Target="https://talan.bank.gov.ua/get-user-certificate/DA-A7FjV6M1SbKaY7qe1" TargetMode="External"/><Relationship Id="rId173" Type="http://schemas.openxmlformats.org/officeDocument/2006/relationships/hyperlink" Target="https://talan.bank.gov.ua/get-user-certificate/DA-A7uukKQjUPUCSEF0E" TargetMode="External"/><Relationship Id="rId380" Type="http://schemas.openxmlformats.org/officeDocument/2006/relationships/hyperlink" Target="https://talan.bank.gov.ua/get-user-certificate/DA-A7dyhmuxEM8LBfNRK" TargetMode="External"/><Relationship Id="rId240" Type="http://schemas.openxmlformats.org/officeDocument/2006/relationships/hyperlink" Target="https://talan.bank.gov.ua/get-user-certificate/DA-A7GtZ_kyaTSqPcgd9" TargetMode="External"/><Relationship Id="rId478" Type="http://schemas.openxmlformats.org/officeDocument/2006/relationships/hyperlink" Target="https://talan.bank.gov.ua/get-user-certificate/DA-A7V3M4KlttlQE7bVM" TargetMode="External"/><Relationship Id="rId685" Type="http://schemas.openxmlformats.org/officeDocument/2006/relationships/hyperlink" Target="https://talan.bank.gov.ua/get-user-certificate/DA-A7e2iov6yB4FDrw8H" TargetMode="External"/><Relationship Id="rId892" Type="http://schemas.openxmlformats.org/officeDocument/2006/relationships/hyperlink" Target="https://talan.bank.gov.ua/get-user-certificate/DA-A7_l286KSLcbATlSm" TargetMode="External"/><Relationship Id="rId100" Type="http://schemas.openxmlformats.org/officeDocument/2006/relationships/hyperlink" Target="https://talan.bank.gov.ua/get-user-certificate/DA-A7ce3VsCZyyx2Z6vI" TargetMode="External"/><Relationship Id="rId338" Type="http://schemas.openxmlformats.org/officeDocument/2006/relationships/hyperlink" Target="https://talan.bank.gov.ua/get-user-certificate/DA-A7aJaTnk48N4jSyH9" TargetMode="External"/><Relationship Id="rId545" Type="http://schemas.openxmlformats.org/officeDocument/2006/relationships/hyperlink" Target="https://talan.bank.gov.ua/get-user-certificate/DA-A7i1kSiMJHCePBfU4" TargetMode="External"/><Relationship Id="rId752" Type="http://schemas.openxmlformats.org/officeDocument/2006/relationships/hyperlink" Target="https://talan.bank.gov.ua/get-user-certificate/DA-A7M8kcYAdI1BvvMA9" TargetMode="External"/><Relationship Id="rId1175" Type="http://schemas.openxmlformats.org/officeDocument/2006/relationships/hyperlink" Target="https://talan.bank.gov.ua/get-user-certificate/DA-A7hYRNWg5L29paO_r" TargetMode="External"/><Relationship Id="rId1382" Type="http://schemas.openxmlformats.org/officeDocument/2006/relationships/hyperlink" Target="https://talan.bank.gov.ua/get-user-certificate/DA-A7uafu4ieWL4LC5JM" TargetMode="External"/><Relationship Id="rId405" Type="http://schemas.openxmlformats.org/officeDocument/2006/relationships/hyperlink" Target="https://talan.bank.gov.ua/get-user-certificate/DA-A7Qv4Qq4F77zFtmqI" TargetMode="External"/><Relationship Id="rId612" Type="http://schemas.openxmlformats.org/officeDocument/2006/relationships/hyperlink" Target="https://talan.bank.gov.ua/get-user-certificate/DA-A7S9hMPquxQWEiu6q" TargetMode="External"/><Relationship Id="rId1035" Type="http://schemas.openxmlformats.org/officeDocument/2006/relationships/hyperlink" Target="https://talan.bank.gov.ua/get-user-certificate/DA-A7CnxM1k-mHQaN-7T" TargetMode="External"/><Relationship Id="rId1242" Type="http://schemas.openxmlformats.org/officeDocument/2006/relationships/hyperlink" Target="https://talan.bank.gov.ua/get-user-certificate/DA-A75fE24g7GISrPEd2" TargetMode="External"/><Relationship Id="rId917" Type="http://schemas.openxmlformats.org/officeDocument/2006/relationships/hyperlink" Target="https://talan.bank.gov.ua/get-user-certificate/DA-A7BAtJ8bnQcanCVML" TargetMode="External"/><Relationship Id="rId1102" Type="http://schemas.openxmlformats.org/officeDocument/2006/relationships/hyperlink" Target="https://talan.bank.gov.ua/get-user-certificate/DA-A7HsbBtZr2tNTJs5X" TargetMode="External"/><Relationship Id="rId46" Type="http://schemas.openxmlformats.org/officeDocument/2006/relationships/hyperlink" Target="https://talan.bank.gov.ua/get-user-certificate/DA-A7mRgpYRpNe7nlNIs" TargetMode="External"/><Relationship Id="rId1407" Type="http://schemas.openxmlformats.org/officeDocument/2006/relationships/hyperlink" Target="https://talan.bank.gov.ua/get-user-certificate/DA-A7CXGzMOuqPaHzwv1" TargetMode="External"/><Relationship Id="rId195" Type="http://schemas.openxmlformats.org/officeDocument/2006/relationships/hyperlink" Target="https://talan.bank.gov.ua/get-user-certificate/DA-A7j3jzvMwtTETlrTg" TargetMode="External"/><Relationship Id="rId262" Type="http://schemas.openxmlformats.org/officeDocument/2006/relationships/hyperlink" Target="https://talan.bank.gov.ua/get-user-certificate/DA-A7GxAx9VRVyxlm8K9" TargetMode="External"/><Relationship Id="rId567" Type="http://schemas.openxmlformats.org/officeDocument/2006/relationships/hyperlink" Target="https://talan.bank.gov.ua/get-user-certificate/DA-A7Xpoog3vOkQ8dWSd" TargetMode="External"/><Relationship Id="rId1197" Type="http://schemas.openxmlformats.org/officeDocument/2006/relationships/hyperlink" Target="https://talan.bank.gov.ua/get-user-certificate/DA-A7rH1x_hnGYhVNjjq" TargetMode="External"/><Relationship Id="rId122" Type="http://schemas.openxmlformats.org/officeDocument/2006/relationships/hyperlink" Target="https://talan.bank.gov.ua/get-user-certificate/DA-A7cvvqTkj0zRw5nAp" TargetMode="External"/><Relationship Id="rId774" Type="http://schemas.openxmlformats.org/officeDocument/2006/relationships/hyperlink" Target="https://talan.bank.gov.ua/get-user-certificate/DA-A738MPKd911Lze_9T" TargetMode="External"/><Relationship Id="rId981" Type="http://schemas.openxmlformats.org/officeDocument/2006/relationships/hyperlink" Target="https://talan.bank.gov.ua/get-user-certificate/DA-A7o476hWettEFsUBT" TargetMode="External"/><Relationship Id="rId1057" Type="http://schemas.openxmlformats.org/officeDocument/2006/relationships/hyperlink" Target="https://talan.bank.gov.ua/get-user-certificate/DA-A7neaZHcDY6Ko2C5P" TargetMode="External"/><Relationship Id="rId427" Type="http://schemas.openxmlformats.org/officeDocument/2006/relationships/hyperlink" Target="https://talan.bank.gov.ua/get-user-certificate/DA-A7roUOJpCKWto8yB_" TargetMode="External"/><Relationship Id="rId634" Type="http://schemas.openxmlformats.org/officeDocument/2006/relationships/hyperlink" Target="https://talan.bank.gov.ua/get-user-certificate/DA-A7u6mc8a1bRdhUEab" TargetMode="External"/><Relationship Id="rId841" Type="http://schemas.openxmlformats.org/officeDocument/2006/relationships/hyperlink" Target="https://talan.bank.gov.ua/get-user-certificate/DA-A7s87gGTo62_vkZpn" TargetMode="External"/><Relationship Id="rId1264" Type="http://schemas.openxmlformats.org/officeDocument/2006/relationships/hyperlink" Target="https://talan.bank.gov.ua/get-user-certificate/DA-A7cJd6bgSVHF0qtvj" TargetMode="External"/><Relationship Id="rId1471" Type="http://schemas.openxmlformats.org/officeDocument/2006/relationships/hyperlink" Target="https://talan.bank.gov.ua/get-user-certificate/5L-8DiwLQI1LL9myb80G" TargetMode="External"/><Relationship Id="rId701" Type="http://schemas.openxmlformats.org/officeDocument/2006/relationships/hyperlink" Target="https://talan.bank.gov.ua/get-user-certificate/DA-A7kwClWbCewRsv8_a" TargetMode="External"/><Relationship Id="rId939" Type="http://schemas.openxmlformats.org/officeDocument/2006/relationships/hyperlink" Target="https://talan.bank.gov.ua/get-user-certificate/DA-A7SoI--zEy-f_nQkZ" TargetMode="External"/><Relationship Id="rId1124" Type="http://schemas.openxmlformats.org/officeDocument/2006/relationships/hyperlink" Target="https://talan.bank.gov.ua/get-user-certificate/DA-A7KbQ02m5uVjiXR7r" TargetMode="External"/><Relationship Id="rId1331" Type="http://schemas.openxmlformats.org/officeDocument/2006/relationships/hyperlink" Target="https://talan.bank.gov.ua/get-user-certificate/DA-A7tj8Y0yhQSOwx7uZ" TargetMode="External"/><Relationship Id="rId68" Type="http://schemas.openxmlformats.org/officeDocument/2006/relationships/hyperlink" Target="https://talan.bank.gov.ua/get-user-certificate/DA-A7RI3hlufYKVvpw2W" TargetMode="External"/><Relationship Id="rId1429" Type="http://schemas.openxmlformats.org/officeDocument/2006/relationships/hyperlink" Target="https://talan.bank.gov.ua/get-user-certificate/DA-A7Hx33ng584_mXV9n" TargetMode="External"/><Relationship Id="rId284" Type="http://schemas.openxmlformats.org/officeDocument/2006/relationships/hyperlink" Target="https://talan.bank.gov.ua/get-user-certificate/DA-A79DfAQn5CzRuVEEO" TargetMode="External"/><Relationship Id="rId491" Type="http://schemas.openxmlformats.org/officeDocument/2006/relationships/hyperlink" Target="https://talan.bank.gov.ua/get-user-certificate/DA-A7hKe1YN3IFe32sb5" TargetMode="External"/><Relationship Id="rId144" Type="http://schemas.openxmlformats.org/officeDocument/2006/relationships/hyperlink" Target="https://talan.bank.gov.ua/get-user-certificate/DA-A7Pj4LhgmbCvYGsC4" TargetMode="External"/><Relationship Id="rId589" Type="http://schemas.openxmlformats.org/officeDocument/2006/relationships/hyperlink" Target="https://talan.bank.gov.ua/get-user-certificate/DA-A7AH6Ebd2WjZy-mv_" TargetMode="External"/><Relationship Id="rId796" Type="http://schemas.openxmlformats.org/officeDocument/2006/relationships/hyperlink" Target="https://talan.bank.gov.ua/get-user-certificate/DA-A7G2m7gzkzDZBz1_t" TargetMode="External"/><Relationship Id="rId351" Type="http://schemas.openxmlformats.org/officeDocument/2006/relationships/hyperlink" Target="https://talan.bank.gov.ua/get-user-certificate/DA-A7Rw2CKHCC1fVLRaq" TargetMode="External"/><Relationship Id="rId449" Type="http://schemas.openxmlformats.org/officeDocument/2006/relationships/hyperlink" Target="https://talan.bank.gov.ua/get-user-certificate/DA-A7maGKwgC-zXbyhYc" TargetMode="External"/><Relationship Id="rId656" Type="http://schemas.openxmlformats.org/officeDocument/2006/relationships/hyperlink" Target="https://talan.bank.gov.ua/get-user-certificate/DA-A7Gp9owhGepTE9CP-" TargetMode="External"/><Relationship Id="rId863" Type="http://schemas.openxmlformats.org/officeDocument/2006/relationships/hyperlink" Target="https://talan.bank.gov.ua/get-user-certificate/DA-A7XDWDKWv4sLXCfCM" TargetMode="External"/><Relationship Id="rId1079" Type="http://schemas.openxmlformats.org/officeDocument/2006/relationships/hyperlink" Target="https://talan.bank.gov.ua/get-user-certificate/DA-A7Re9akqoC3IHrXre" TargetMode="External"/><Relationship Id="rId1286" Type="http://schemas.openxmlformats.org/officeDocument/2006/relationships/hyperlink" Target="https://talan.bank.gov.ua/get-user-certificate/DA-A7BFa7MLzfhOsNvwZ" TargetMode="External"/><Relationship Id="rId1493" Type="http://schemas.openxmlformats.org/officeDocument/2006/relationships/hyperlink" Target="https://talan.bank.gov.ua/get-user-certificate/cubp8OJVViN9reUw8aXo" TargetMode="External"/><Relationship Id="rId211" Type="http://schemas.openxmlformats.org/officeDocument/2006/relationships/hyperlink" Target="https://talan.bank.gov.ua/get-user-certificate/DA-A7_AahE4M2SbBNs-u" TargetMode="External"/><Relationship Id="rId309" Type="http://schemas.openxmlformats.org/officeDocument/2006/relationships/hyperlink" Target="https://talan.bank.gov.ua/get-user-certificate/DA-A7_1Zic-NZrA22gXy" TargetMode="External"/><Relationship Id="rId516" Type="http://schemas.openxmlformats.org/officeDocument/2006/relationships/hyperlink" Target="https://talan.bank.gov.ua/get-user-certificate/DA-A7A0-U7lkiclFPswz" TargetMode="External"/><Relationship Id="rId1146" Type="http://schemas.openxmlformats.org/officeDocument/2006/relationships/hyperlink" Target="https://talan.bank.gov.ua/get-user-certificate/DA-A7-bcla8i8pkct4rQ" TargetMode="External"/><Relationship Id="rId723" Type="http://schemas.openxmlformats.org/officeDocument/2006/relationships/hyperlink" Target="https://talan.bank.gov.ua/get-user-certificate/DA-A7SDM4kEmZDN7mSYU" TargetMode="External"/><Relationship Id="rId930" Type="http://schemas.openxmlformats.org/officeDocument/2006/relationships/hyperlink" Target="https://talan.bank.gov.ua/get-user-certificate/DA-A7YF1EzzPaSYpt3Bh" TargetMode="External"/><Relationship Id="rId1006" Type="http://schemas.openxmlformats.org/officeDocument/2006/relationships/hyperlink" Target="https://talan.bank.gov.ua/get-user-certificate/DA-A7Qpn1d1SqFuU_M7D" TargetMode="External"/><Relationship Id="rId1353" Type="http://schemas.openxmlformats.org/officeDocument/2006/relationships/hyperlink" Target="https://talan.bank.gov.ua/get-user-certificate/DA-A7YxJWpoPGkB5EBP_" TargetMode="External"/><Relationship Id="rId1213" Type="http://schemas.openxmlformats.org/officeDocument/2006/relationships/hyperlink" Target="https://talan.bank.gov.ua/get-user-certificate/DA-A7ZIT1FVm66V_O_IK" TargetMode="External"/><Relationship Id="rId1420" Type="http://schemas.openxmlformats.org/officeDocument/2006/relationships/hyperlink" Target="https://talan.bank.gov.ua/get-user-certificate/DA-A7E-lBThzo7nBRBuA" TargetMode="External"/><Relationship Id="rId17" Type="http://schemas.openxmlformats.org/officeDocument/2006/relationships/hyperlink" Target="https://talan.bank.gov.ua/get-user-certificate/DA-A7mkev-EGrPep-sAg" TargetMode="External"/><Relationship Id="rId166" Type="http://schemas.openxmlformats.org/officeDocument/2006/relationships/hyperlink" Target="https://talan.bank.gov.ua/get-user-certificate/DA-A7qB0f2Az6gxoJ2na" TargetMode="External"/><Relationship Id="rId373" Type="http://schemas.openxmlformats.org/officeDocument/2006/relationships/hyperlink" Target="https://talan.bank.gov.ua/get-user-certificate/DA-A7i_mRGA96A8eaNk2" TargetMode="External"/><Relationship Id="rId580" Type="http://schemas.openxmlformats.org/officeDocument/2006/relationships/hyperlink" Target="https://talan.bank.gov.ua/get-user-certificate/DA-A7i_ZF0y1ut3uCd4X" TargetMode="External"/><Relationship Id="rId1" Type="http://schemas.openxmlformats.org/officeDocument/2006/relationships/hyperlink" Target="https://talan.bank.gov.ua/get-user-certificate/DA-A7id7qwBkHVCjx7I0" TargetMode="External"/><Relationship Id="rId233" Type="http://schemas.openxmlformats.org/officeDocument/2006/relationships/hyperlink" Target="https://talan.bank.gov.ua/get-user-certificate/DA-A7WnrSmmwTT1vrfMB" TargetMode="External"/><Relationship Id="rId440" Type="http://schemas.openxmlformats.org/officeDocument/2006/relationships/hyperlink" Target="https://talan.bank.gov.ua/get-user-certificate/DA-A7V5AQEgeIc8sbyZQ" TargetMode="External"/><Relationship Id="rId678" Type="http://schemas.openxmlformats.org/officeDocument/2006/relationships/hyperlink" Target="https://talan.bank.gov.ua/get-user-certificate/DA-A7uy2sBurAxYGd7GL" TargetMode="External"/><Relationship Id="rId885" Type="http://schemas.openxmlformats.org/officeDocument/2006/relationships/hyperlink" Target="https://talan.bank.gov.ua/get-user-certificate/DA-A7ZWM3C6uaRn59lSG" TargetMode="External"/><Relationship Id="rId1070" Type="http://schemas.openxmlformats.org/officeDocument/2006/relationships/hyperlink" Target="https://talan.bank.gov.ua/get-user-certificate/DA-A7cW3ndaOHeoY2Ymw" TargetMode="External"/><Relationship Id="rId300" Type="http://schemas.openxmlformats.org/officeDocument/2006/relationships/hyperlink" Target="https://talan.bank.gov.ua/get-user-certificate/DA-A7QhuDgKlKsNyACJK" TargetMode="External"/><Relationship Id="rId538" Type="http://schemas.openxmlformats.org/officeDocument/2006/relationships/hyperlink" Target="https://talan.bank.gov.ua/get-user-certificate/DA-A7pWVQTRoCEpnm_n2" TargetMode="External"/><Relationship Id="rId745" Type="http://schemas.openxmlformats.org/officeDocument/2006/relationships/hyperlink" Target="https://talan.bank.gov.ua/get-user-certificate/DA-A7K6TFCuDq3m1Xz_q" TargetMode="External"/><Relationship Id="rId952" Type="http://schemas.openxmlformats.org/officeDocument/2006/relationships/hyperlink" Target="https://talan.bank.gov.ua/get-user-certificate/DA-A7CcAeAFUP72kqMq7" TargetMode="External"/><Relationship Id="rId1168" Type="http://schemas.openxmlformats.org/officeDocument/2006/relationships/hyperlink" Target="https://talan.bank.gov.ua/get-user-certificate/DA-A7SuAz4Tiq8fMFlS6" TargetMode="External"/><Relationship Id="rId1375" Type="http://schemas.openxmlformats.org/officeDocument/2006/relationships/hyperlink" Target="https://talan.bank.gov.ua/get-user-certificate/DA-A7lmD6kUCuHMbEcOd" TargetMode="External"/><Relationship Id="rId81" Type="http://schemas.openxmlformats.org/officeDocument/2006/relationships/hyperlink" Target="https://talan.bank.gov.ua/get-user-certificate/DA-A7ikiNK-K4dOqWvkz" TargetMode="External"/><Relationship Id="rId605" Type="http://schemas.openxmlformats.org/officeDocument/2006/relationships/hyperlink" Target="https://talan.bank.gov.ua/get-user-certificate/DA-A7shDFZ5zN41_xGQq" TargetMode="External"/><Relationship Id="rId812" Type="http://schemas.openxmlformats.org/officeDocument/2006/relationships/hyperlink" Target="https://talan.bank.gov.ua/get-user-certificate/DA-A7yo7cyqKsjA2pJhj" TargetMode="External"/><Relationship Id="rId1028" Type="http://schemas.openxmlformats.org/officeDocument/2006/relationships/hyperlink" Target="https://talan.bank.gov.ua/get-user-certificate/DA-A7BMsLFe3_qYAVY4I" TargetMode="External"/><Relationship Id="rId1235" Type="http://schemas.openxmlformats.org/officeDocument/2006/relationships/hyperlink" Target="https://talan.bank.gov.ua/get-user-certificate/DA-A7kaue5UmwaQoEkj1" TargetMode="External"/><Relationship Id="rId1442" Type="http://schemas.openxmlformats.org/officeDocument/2006/relationships/hyperlink" Target="https://talan.bank.gov.ua/get-user-certificate/DA-A7-SqlMoZcE4BcljL" TargetMode="External"/><Relationship Id="rId1302" Type="http://schemas.openxmlformats.org/officeDocument/2006/relationships/hyperlink" Target="https://talan.bank.gov.ua/get-user-certificate/DA-A7nqRGwq4RVnIvAwX" TargetMode="External"/><Relationship Id="rId39" Type="http://schemas.openxmlformats.org/officeDocument/2006/relationships/hyperlink" Target="https://talan.bank.gov.ua/get-user-certificate/DA-A7a9M-hxpWY8juBBR" TargetMode="External"/><Relationship Id="rId188" Type="http://schemas.openxmlformats.org/officeDocument/2006/relationships/hyperlink" Target="https://talan.bank.gov.ua/get-user-certificate/DA-A74F_xsVBbODjiN3d" TargetMode="External"/><Relationship Id="rId395" Type="http://schemas.openxmlformats.org/officeDocument/2006/relationships/hyperlink" Target="https://talan.bank.gov.ua/get-user-certificate/DA-A7Ng_Gcifh9sGYZbJ" TargetMode="External"/><Relationship Id="rId255" Type="http://schemas.openxmlformats.org/officeDocument/2006/relationships/hyperlink" Target="https://talan.bank.gov.ua/get-user-certificate/DA-A7yUNndls7GoL0NDk" TargetMode="External"/><Relationship Id="rId462" Type="http://schemas.openxmlformats.org/officeDocument/2006/relationships/hyperlink" Target="https://talan.bank.gov.ua/get-user-certificate/DA-A7zDkO4Z2VhG24MRj" TargetMode="External"/><Relationship Id="rId1092" Type="http://schemas.openxmlformats.org/officeDocument/2006/relationships/hyperlink" Target="https://talan.bank.gov.ua/get-user-certificate/DA-A70DvgaXntl5P50IW" TargetMode="External"/><Relationship Id="rId1397" Type="http://schemas.openxmlformats.org/officeDocument/2006/relationships/hyperlink" Target="https://talan.bank.gov.ua/get-user-certificate/DA-A7Y07HoWU4-Gk81tS" TargetMode="External"/><Relationship Id="rId115" Type="http://schemas.openxmlformats.org/officeDocument/2006/relationships/hyperlink" Target="https://talan.bank.gov.ua/get-user-certificate/DA-A7KQbLHN5aW6e8JoJ" TargetMode="External"/><Relationship Id="rId322" Type="http://schemas.openxmlformats.org/officeDocument/2006/relationships/hyperlink" Target="https://talan.bank.gov.ua/get-user-certificate/DA-A76tTcaknLQEdKacs" TargetMode="External"/><Relationship Id="rId767" Type="http://schemas.openxmlformats.org/officeDocument/2006/relationships/hyperlink" Target="https://talan.bank.gov.ua/get-user-certificate/DA-A7gQ5Q0IWFQK_ex55" TargetMode="External"/><Relationship Id="rId974" Type="http://schemas.openxmlformats.org/officeDocument/2006/relationships/hyperlink" Target="https://talan.bank.gov.ua/get-user-certificate/DA-A7Solq9Iq-l2K8zFK" TargetMode="External"/><Relationship Id="rId627" Type="http://schemas.openxmlformats.org/officeDocument/2006/relationships/hyperlink" Target="https://talan.bank.gov.ua/get-user-certificate/DA-A7n_1k5HROSmh_kN5" TargetMode="External"/><Relationship Id="rId834" Type="http://schemas.openxmlformats.org/officeDocument/2006/relationships/hyperlink" Target="https://talan.bank.gov.ua/get-user-certificate/DA-A759_ZVB-DMSeLhwI" TargetMode="External"/><Relationship Id="rId1257" Type="http://schemas.openxmlformats.org/officeDocument/2006/relationships/hyperlink" Target="https://talan.bank.gov.ua/get-user-certificate/DA-A72SiXs7JaC0K_PVz" TargetMode="External"/><Relationship Id="rId1464" Type="http://schemas.openxmlformats.org/officeDocument/2006/relationships/hyperlink" Target="https://talan.bank.gov.ua/get-user-certificate/DA-A7D9xjtoMeSvDDRWs" TargetMode="External"/><Relationship Id="rId901" Type="http://schemas.openxmlformats.org/officeDocument/2006/relationships/hyperlink" Target="https://talan.bank.gov.ua/get-user-certificate/DA-A7GhuyRkoBkulIemR" TargetMode="External"/><Relationship Id="rId1117" Type="http://schemas.openxmlformats.org/officeDocument/2006/relationships/hyperlink" Target="https://talan.bank.gov.ua/get-user-certificate/DA-A7B6FuPPwbs9qJlPq" TargetMode="External"/><Relationship Id="rId1324" Type="http://schemas.openxmlformats.org/officeDocument/2006/relationships/hyperlink" Target="https://talan.bank.gov.ua/get-user-certificate/DA-A7HQqBJWI8gP9G02q" TargetMode="External"/><Relationship Id="rId30" Type="http://schemas.openxmlformats.org/officeDocument/2006/relationships/hyperlink" Target="https://talan.bank.gov.ua/get-user-certificate/DA-A7P0IVjwgzVhl7A1K" TargetMode="External"/><Relationship Id="rId277" Type="http://schemas.openxmlformats.org/officeDocument/2006/relationships/hyperlink" Target="https://talan.bank.gov.ua/get-user-certificate/DA-A7OT2oEE-5ghdOxUA" TargetMode="External"/><Relationship Id="rId484" Type="http://schemas.openxmlformats.org/officeDocument/2006/relationships/hyperlink" Target="https://talan.bank.gov.ua/get-user-certificate/DA-A7iDhNFAWWu5PkbH6" TargetMode="External"/><Relationship Id="rId137" Type="http://schemas.openxmlformats.org/officeDocument/2006/relationships/hyperlink" Target="https://talan.bank.gov.ua/get-user-certificate/DA-A79N3YazydwTAXg-E" TargetMode="External"/><Relationship Id="rId344" Type="http://schemas.openxmlformats.org/officeDocument/2006/relationships/hyperlink" Target="https://talan.bank.gov.ua/get-user-certificate/DA-A71s_nJKbY6vVR6-u" TargetMode="External"/><Relationship Id="rId691" Type="http://schemas.openxmlformats.org/officeDocument/2006/relationships/hyperlink" Target="https://talan.bank.gov.ua/get-user-certificate/DA-A70w4tO4wOwjN_KH4" TargetMode="External"/><Relationship Id="rId789" Type="http://schemas.openxmlformats.org/officeDocument/2006/relationships/hyperlink" Target="https://talan.bank.gov.ua/get-user-certificate/DA-A7FwsZwVi85QSIoZ7" TargetMode="External"/><Relationship Id="rId996" Type="http://schemas.openxmlformats.org/officeDocument/2006/relationships/hyperlink" Target="https://talan.bank.gov.ua/get-user-certificate/DA-A7lSgVXdgs-945OS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13"/>
  <sheetViews>
    <sheetView tabSelected="1" topLeftCell="A1488" workbookViewId="0">
      <selection activeCell="G1503" sqref="G1503"/>
    </sheetView>
  </sheetViews>
  <sheetFormatPr defaultRowHeight="14.4" x14ac:dyDescent="0.3"/>
  <cols>
    <col min="1" max="1" width="7.109375" customWidth="1"/>
    <col min="2" max="2" width="32.77734375" customWidth="1"/>
    <col min="3" max="3" width="26" customWidth="1"/>
  </cols>
  <sheetData>
    <row r="1" spans="1:3" x14ac:dyDescent="0.3">
      <c r="A1" s="2" t="s">
        <v>1440</v>
      </c>
      <c r="B1" s="1" t="s">
        <v>0</v>
      </c>
      <c r="C1" s="1" t="s">
        <v>1</v>
      </c>
    </row>
    <row r="2" spans="1:3" x14ac:dyDescent="0.3">
      <c r="A2">
        <v>1</v>
      </c>
      <c r="B2" t="s">
        <v>2</v>
      </c>
      <c r="C2" t="str">
        <f>HYPERLINK("https://talan.bank.gov.ua/get-user-certificate/DA-A7id7qwBkHVCjx7I0","Завантажити сертифікат")</f>
        <v>Завантажити сертифікат</v>
      </c>
    </row>
    <row r="3" spans="1:3" x14ac:dyDescent="0.3">
      <c r="A3">
        <v>2</v>
      </c>
      <c r="B3" t="s">
        <v>3</v>
      </c>
      <c r="C3" t="str">
        <f>HYPERLINK("https://talan.bank.gov.ua/get-user-certificate/DA-A7YLSIZnQ1YoHqNcg","Завантажити сертифікат")</f>
        <v>Завантажити сертифікат</v>
      </c>
    </row>
    <row r="4" spans="1:3" x14ac:dyDescent="0.3">
      <c r="A4">
        <v>3</v>
      </c>
      <c r="B4" t="s">
        <v>4</v>
      </c>
      <c r="C4" t="str">
        <f>HYPERLINK("https://talan.bank.gov.ua/get-user-certificate/DA-A7CbAy2bqVQPGLALq","Завантажити сертифікат")</f>
        <v>Завантажити сертифікат</v>
      </c>
    </row>
    <row r="5" spans="1:3" x14ac:dyDescent="0.3">
      <c r="A5">
        <v>4</v>
      </c>
      <c r="B5" t="s">
        <v>5</v>
      </c>
      <c r="C5" t="str">
        <f>HYPERLINK("https://talan.bank.gov.ua/get-user-certificate/DA-A7qTBWVsx1agANt94","Завантажити сертифікат")</f>
        <v>Завантажити сертифікат</v>
      </c>
    </row>
    <row r="6" spans="1:3" x14ac:dyDescent="0.3">
      <c r="A6">
        <v>5</v>
      </c>
      <c r="B6" t="s">
        <v>6</v>
      </c>
      <c r="C6" t="str">
        <f>HYPERLINK("https://talan.bank.gov.ua/get-user-certificate/DA-A7unByKHVstKu-0rt","Завантажити сертифікат")</f>
        <v>Завантажити сертифікат</v>
      </c>
    </row>
    <row r="7" spans="1:3" x14ac:dyDescent="0.3">
      <c r="A7">
        <v>6</v>
      </c>
      <c r="B7" t="s">
        <v>7</v>
      </c>
      <c r="C7" t="str">
        <f>HYPERLINK("https://talan.bank.gov.ua/get-user-certificate/DA-A7mpSzKVUaLxdnBqW","Завантажити сертифікат")</f>
        <v>Завантажити сертифікат</v>
      </c>
    </row>
    <row r="8" spans="1:3" x14ac:dyDescent="0.3">
      <c r="A8">
        <v>7</v>
      </c>
      <c r="B8" t="s">
        <v>8</v>
      </c>
      <c r="C8" t="str">
        <f>HYPERLINK("https://talan.bank.gov.ua/get-user-certificate/DA-A7G59HGYYeBREgprH","Завантажити сертифікат")</f>
        <v>Завантажити сертифікат</v>
      </c>
    </row>
    <row r="9" spans="1:3" x14ac:dyDescent="0.3">
      <c r="A9">
        <v>8</v>
      </c>
      <c r="B9" t="s">
        <v>9</v>
      </c>
      <c r="C9" t="str">
        <f>HYPERLINK("https://talan.bank.gov.ua/get-user-certificate/DA-A7vorS7MRtPQHSKzP","Завантажити сертифікат")</f>
        <v>Завантажити сертифікат</v>
      </c>
    </row>
    <row r="10" spans="1:3" x14ac:dyDescent="0.3">
      <c r="A10">
        <v>9</v>
      </c>
      <c r="B10" t="s">
        <v>10</v>
      </c>
      <c r="C10" t="str">
        <f>HYPERLINK("https://talan.bank.gov.ua/get-user-certificate/DA-A78Mvj7nze1e1EizU","Завантажити сертифікат")</f>
        <v>Завантажити сертифікат</v>
      </c>
    </row>
    <row r="11" spans="1:3" x14ac:dyDescent="0.3">
      <c r="A11">
        <v>10</v>
      </c>
      <c r="B11" t="s">
        <v>11</v>
      </c>
      <c r="C11" t="str">
        <f>HYPERLINK("https://talan.bank.gov.ua/get-user-certificate/DA-A7pHyPTALPkXEzF7O","Завантажити сертифікат")</f>
        <v>Завантажити сертифікат</v>
      </c>
    </row>
    <row r="12" spans="1:3" x14ac:dyDescent="0.3">
      <c r="A12">
        <v>11</v>
      </c>
      <c r="B12" t="s">
        <v>12</v>
      </c>
      <c r="C12" t="str">
        <f>HYPERLINK("https://talan.bank.gov.ua/get-user-certificate/DA-A7EElcNZ5QWsbE61P","Завантажити сертифікат")</f>
        <v>Завантажити сертифікат</v>
      </c>
    </row>
    <row r="13" spans="1:3" x14ac:dyDescent="0.3">
      <c r="A13">
        <v>12</v>
      </c>
      <c r="B13" t="s">
        <v>13</v>
      </c>
      <c r="C13" t="str">
        <f>HYPERLINK("https://talan.bank.gov.ua/get-user-certificate/DA-A76SxNAIt5tGGsM9X","Завантажити сертифікат")</f>
        <v>Завантажити сертифікат</v>
      </c>
    </row>
    <row r="14" spans="1:3" x14ac:dyDescent="0.3">
      <c r="A14">
        <v>13</v>
      </c>
      <c r="B14" t="s">
        <v>14</v>
      </c>
      <c r="C14" t="str">
        <f>HYPERLINK("https://talan.bank.gov.ua/get-user-certificate/DA-A7DyB6WNdMvviWTJN","Завантажити сертифікат")</f>
        <v>Завантажити сертифікат</v>
      </c>
    </row>
    <row r="15" spans="1:3" x14ac:dyDescent="0.3">
      <c r="A15">
        <v>14</v>
      </c>
      <c r="B15" t="s">
        <v>15</v>
      </c>
      <c r="C15" t="str">
        <f>HYPERLINK("https://talan.bank.gov.ua/get-user-certificate/DA-A7KcrMUSF6MqCjNYc","Завантажити сертифікат")</f>
        <v>Завантажити сертифікат</v>
      </c>
    </row>
    <row r="16" spans="1:3" x14ac:dyDescent="0.3">
      <c r="A16">
        <v>15</v>
      </c>
      <c r="B16" t="s">
        <v>16</v>
      </c>
      <c r="C16" t="str">
        <f>HYPERLINK("https://talan.bank.gov.ua/get-user-certificate/DA-A7NNmpNoB5ox_8EJa","Завантажити сертифікат")</f>
        <v>Завантажити сертифікат</v>
      </c>
    </row>
    <row r="17" spans="1:3" x14ac:dyDescent="0.3">
      <c r="A17">
        <v>16</v>
      </c>
      <c r="B17" t="s">
        <v>17</v>
      </c>
      <c r="C17" t="str">
        <f>HYPERLINK("https://talan.bank.gov.ua/get-user-certificate/DA-A7xB2DuLRvMFiTMCM","Завантажити сертифікат")</f>
        <v>Завантажити сертифікат</v>
      </c>
    </row>
    <row r="18" spans="1:3" x14ac:dyDescent="0.3">
      <c r="A18">
        <v>17</v>
      </c>
      <c r="B18" t="s">
        <v>18</v>
      </c>
      <c r="C18" t="str">
        <f>HYPERLINK("https://talan.bank.gov.ua/get-user-certificate/DA-A7mkev-EGrPep-sAg","Завантажити сертифікат")</f>
        <v>Завантажити сертифікат</v>
      </c>
    </row>
    <row r="19" spans="1:3" x14ac:dyDescent="0.3">
      <c r="A19">
        <v>18</v>
      </c>
      <c r="B19" t="s">
        <v>19</v>
      </c>
      <c r="C19" t="str">
        <f>HYPERLINK("https://talan.bank.gov.ua/get-user-certificate/DA-A7_yYHwyLnmY5FKCo","Завантажити сертифікат")</f>
        <v>Завантажити сертифікат</v>
      </c>
    </row>
    <row r="20" spans="1:3" x14ac:dyDescent="0.3">
      <c r="A20">
        <v>19</v>
      </c>
      <c r="B20" t="s">
        <v>20</v>
      </c>
      <c r="C20" t="str">
        <f>HYPERLINK("https://talan.bank.gov.ua/get-user-certificate/DA-A7Xb4nRv1TjYFbJ7U","Завантажити сертифікат")</f>
        <v>Завантажити сертифікат</v>
      </c>
    </row>
    <row r="21" spans="1:3" x14ac:dyDescent="0.3">
      <c r="A21">
        <v>20</v>
      </c>
      <c r="B21" t="s">
        <v>21</v>
      </c>
      <c r="C21" t="str">
        <f>HYPERLINK("https://talan.bank.gov.ua/get-user-certificate/DA-A76qfu7QqjD0RY67H","Завантажити сертифікат")</f>
        <v>Завантажити сертифікат</v>
      </c>
    </row>
    <row r="22" spans="1:3" x14ac:dyDescent="0.3">
      <c r="A22">
        <v>21</v>
      </c>
      <c r="B22" t="s">
        <v>22</v>
      </c>
      <c r="C22" t="str">
        <f>HYPERLINK("https://talan.bank.gov.ua/get-user-certificate/DA-A77IbxtB_jAQ5MTmV","Завантажити сертифікат")</f>
        <v>Завантажити сертифікат</v>
      </c>
    </row>
    <row r="23" spans="1:3" x14ac:dyDescent="0.3">
      <c r="A23">
        <v>22</v>
      </c>
      <c r="B23" t="s">
        <v>23</v>
      </c>
      <c r="C23" t="str">
        <f>HYPERLINK("https://talan.bank.gov.ua/get-user-certificate/DA-A7SfAVD6SdFeb_ws_","Завантажити сертифікат")</f>
        <v>Завантажити сертифікат</v>
      </c>
    </row>
    <row r="24" spans="1:3" x14ac:dyDescent="0.3">
      <c r="A24">
        <v>23</v>
      </c>
      <c r="B24" t="s">
        <v>24</v>
      </c>
      <c r="C24" t="str">
        <f>HYPERLINK("https://talan.bank.gov.ua/get-user-certificate/DA-A7Y2HaHCzp_8Itsy4","Завантажити сертифікат")</f>
        <v>Завантажити сертифікат</v>
      </c>
    </row>
    <row r="25" spans="1:3" x14ac:dyDescent="0.3">
      <c r="A25">
        <v>24</v>
      </c>
      <c r="B25" t="s">
        <v>25</v>
      </c>
      <c r="C25" t="str">
        <f>HYPERLINK("https://talan.bank.gov.ua/get-user-certificate/DA-A7FjV6M1SbKaY7qe1","Завантажити сертифікат")</f>
        <v>Завантажити сертифікат</v>
      </c>
    </row>
    <row r="26" spans="1:3" x14ac:dyDescent="0.3">
      <c r="A26">
        <v>25</v>
      </c>
      <c r="B26" t="s">
        <v>26</v>
      </c>
      <c r="C26" t="str">
        <f>HYPERLINK("https://talan.bank.gov.ua/get-user-certificate/DA-A7p0M_iEZSxtVQovk","Завантажити сертифікат")</f>
        <v>Завантажити сертифікат</v>
      </c>
    </row>
    <row r="27" spans="1:3" x14ac:dyDescent="0.3">
      <c r="A27">
        <v>26</v>
      </c>
      <c r="B27" t="s">
        <v>27</v>
      </c>
      <c r="C27" t="str">
        <f>HYPERLINK("https://talan.bank.gov.ua/get-user-certificate/DA-A78AoV0RSTog39y7U","Завантажити сертифікат")</f>
        <v>Завантажити сертифікат</v>
      </c>
    </row>
    <row r="28" spans="1:3" x14ac:dyDescent="0.3">
      <c r="A28">
        <v>27</v>
      </c>
      <c r="B28" t="s">
        <v>28</v>
      </c>
      <c r="C28" t="str">
        <f>HYPERLINK("https://talan.bank.gov.ua/get-user-certificate/DA-A7qt_EwyPqjEOp8gH","Завантажити сертифікат")</f>
        <v>Завантажити сертифікат</v>
      </c>
    </row>
    <row r="29" spans="1:3" x14ac:dyDescent="0.3">
      <c r="A29">
        <v>28</v>
      </c>
      <c r="B29" t="s">
        <v>29</v>
      </c>
      <c r="C29" t="str">
        <f>HYPERLINK("https://talan.bank.gov.ua/get-user-certificate/DA-A7l3W5rm85njxQb5X","Завантажити сертифікат")</f>
        <v>Завантажити сертифікат</v>
      </c>
    </row>
    <row r="30" spans="1:3" x14ac:dyDescent="0.3">
      <c r="A30">
        <v>29</v>
      </c>
      <c r="B30" t="s">
        <v>30</v>
      </c>
      <c r="C30" t="str">
        <f>HYPERLINK("https://talan.bank.gov.ua/get-user-certificate/DA-A7ojlBcJqsBNEhF63","Завантажити сертифікат")</f>
        <v>Завантажити сертифікат</v>
      </c>
    </row>
    <row r="31" spans="1:3" x14ac:dyDescent="0.3">
      <c r="A31">
        <v>30</v>
      </c>
      <c r="B31" t="s">
        <v>31</v>
      </c>
      <c r="C31" t="str">
        <f>HYPERLINK("https://talan.bank.gov.ua/get-user-certificate/DA-A7P0IVjwgzVhl7A1K","Завантажити сертифікат")</f>
        <v>Завантажити сертифікат</v>
      </c>
    </row>
    <row r="32" spans="1:3" x14ac:dyDescent="0.3">
      <c r="A32">
        <v>31</v>
      </c>
      <c r="B32" t="s">
        <v>32</v>
      </c>
      <c r="C32" t="str">
        <f>HYPERLINK("https://talan.bank.gov.ua/get-user-certificate/DA-A7EG6eU8SlyT1jW99","Завантажити сертифікат")</f>
        <v>Завантажити сертифікат</v>
      </c>
    </row>
    <row r="33" spans="1:3" x14ac:dyDescent="0.3">
      <c r="A33">
        <v>32</v>
      </c>
      <c r="B33" t="s">
        <v>33</v>
      </c>
      <c r="C33" t="str">
        <f>HYPERLINK("https://talan.bank.gov.ua/get-user-certificate/DA-A7AE8mWvJVrZ3P4MI","Завантажити сертифікат")</f>
        <v>Завантажити сертифікат</v>
      </c>
    </row>
    <row r="34" spans="1:3" x14ac:dyDescent="0.3">
      <c r="A34">
        <v>33</v>
      </c>
      <c r="B34" t="s">
        <v>34</v>
      </c>
      <c r="C34" t="str">
        <f>HYPERLINK("https://talan.bank.gov.ua/get-user-certificate/DA-A7cpIimp3h_1MRHMg","Завантажити сертифікат")</f>
        <v>Завантажити сертифікат</v>
      </c>
    </row>
    <row r="35" spans="1:3" x14ac:dyDescent="0.3">
      <c r="A35">
        <v>34</v>
      </c>
      <c r="B35" t="s">
        <v>35</v>
      </c>
      <c r="C35" t="str">
        <f>HYPERLINK("https://talan.bank.gov.ua/get-user-certificate/DA-A7AScqQzmoIrlS00A","Завантажити сертифікат")</f>
        <v>Завантажити сертифікат</v>
      </c>
    </row>
    <row r="36" spans="1:3" x14ac:dyDescent="0.3">
      <c r="A36">
        <v>35</v>
      </c>
      <c r="B36" t="s">
        <v>36</v>
      </c>
      <c r="C36" t="str">
        <f>HYPERLINK("https://talan.bank.gov.ua/get-user-certificate/DA-A77jxRYwgsK-uNAzI","Завантажити сертифікат")</f>
        <v>Завантажити сертифікат</v>
      </c>
    </row>
    <row r="37" spans="1:3" x14ac:dyDescent="0.3">
      <c r="A37">
        <v>36</v>
      </c>
      <c r="B37" t="s">
        <v>37</v>
      </c>
      <c r="C37" t="str">
        <f>HYPERLINK("https://talan.bank.gov.ua/get-user-certificate/DA-A7iXLzmoBwJvemO_U","Завантажити сертифікат")</f>
        <v>Завантажити сертифікат</v>
      </c>
    </row>
    <row r="38" spans="1:3" x14ac:dyDescent="0.3">
      <c r="A38">
        <v>37</v>
      </c>
      <c r="B38" t="s">
        <v>38</v>
      </c>
      <c r="C38" t="str">
        <f>HYPERLINK("https://talan.bank.gov.ua/get-user-certificate/DA-A7JYcYYF8P72LI0Fz","Завантажити сертифікат")</f>
        <v>Завантажити сертифікат</v>
      </c>
    </row>
    <row r="39" spans="1:3" x14ac:dyDescent="0.3">
      <c r="A39">
        <v>38</v>
      </c>
      <c r="B39" t="s">
        <v>39</v>
      </c>
      <c r="C39" t="str">
        <f>HYPERLINK("https://talan.bank.gov.ua/get-user-certificate/DA-A7L0o3dBjoEalDALM","Завантажити сертифікат")</f>
        <v>Завантажити сертифікат</v>
      </c>
    </row>
    <row r="40" spans="1:3" x14ac:dyDescent="0.3">
      <c r="A40">
        <v>39</v>
      </c>
      <c r="B40" t="s">
        <v>40</v>
      </c>
      <c r="C40" t="str">
        <f>HYPERLINK("https://talan.bank.gov.ua/get-user-certificate/DA-A7a9M-hxpWY8juBBR","Завантажити сертифікат")</f>
        <v>Завантажити сертифікат</v>
      </c>
    </row>
    <row r="41" spans="1:3" x14ac:dyDescent="0.3">
      <c r="A41">
        <v>40</v>
      </c>
      <c r="B41" t="s">
        <v>41</v>
      </c>
      <c r="C41" t="str">
        <f>HYPERLINK("https://talan.bank.gov.ua/get-user-certificate/DA-A7la8Lsh_Mn8VsXOx","Завантажити сертифікат")</f>
        <v>Завантажити сертифікат</v>
      </c>
    </row>
    <row r="42" spans="1:3" x14ac:dyDescent="0.3">
      <c r="A42">
        <v>41</v>
      </c>
      <c r="B42" t="s">
        <v>42</v>
      </c>
      <c r="C42" t="str">
        <f>HYPERLINK("https://talan.bank.gov.ua/get-user-certificate/DA-A7oNxrRgrPwqz9JLc","Завантажити сертифікат")</f>
        <v>Завантажити сертифікат</v>
      </c>
    </row>
    <row r="43" spans="1:3" x14ac:dyDescent="0.3">
      <c r="A43">
        <v>42</v>
      </c>
      <c r="B43" t="s">
        <v>43</v>
      </c>
      <c r="C43" t="str">
        <f>HYPERLINK("https://talan.bank.gov.ua/get-user-certificate/DA-A70YgCSwG7qzm8WtI","Завантажити сертифікат")</f>
        <v>Завантажити сертифікат</v>
      </c>
    </row>
    <row r="44" spans="1:3" x14ac:dyDescent="0.3">
      <c r="A44">
        <v>43</v>
      </c>
      <c r="B44" t="s">
        <v>44</v>
      </c>
      <c r="C44" t="str">
        <f>HYPERLINK("https://talan.bank.gov.ua/get-user-certificate/DA-A7X7BzxjGCV5ITxun","Завантажити сертифікат")</f>
        <v>Завантажити сертифікат</v>
      </c>
    </row>
    <row r="45" spans="1:3" x14ac:dyDescent="0.3">
      <c r="A45">
        <v>44</v>
      </c>
      <c r="B45" t="s">
        <v>45</v>
      </c>
      <c r="C45" t="str">
        <f>HYPERLINK("https://talan.bank.gov.ua/get-user-certificate/DA-A7oHJMnNL3oQYe-O3","Завантажити сертифікат")</f>
        <v>Завантажити сертифікат</v>
      </c>
    </row>
    <row r="46" spans="1:3" x14ac:dyDescent="0.3">
      <c r="A46">
        <v>45</v>
      </c>
      <c r="B46" t="s">
        <v>46</v>
      </c>
      <c r="C46" t="str">
        <f>HYPERLINK("https://talan.bank.gov.ua/get-user-certificate/DA-A7V1lodtX6fsjZj85","Завантажити сертифікат")</f>
        <v>Завантажити сертифікат</v>
      </c>
    </row>
    <row r="47" spans="1:3" x14ac:dyDescent="0.3">
      <c r="A47">
        <v>46</v>
      </c>
      <c r="B47" t="s">
        <v>47</v>
      </c>
      <c r="C47" t="str">
        <f>HYPERLINK("https://talan.bank.gov.ua/get-user-certificate/DA-A7mRgpYRpNe7nlNIs","Завантажити сертифікат")</f>
        <v>Завантажити сертифікат</v>
      </c>
    </row>
    <row r="48" spans="1:3" x14ac:dyDescent="0.3">
      <c r="A48">
        <v>47</v>
      </c>
      <c r="B48" t="s">
        <v>48</v>
      </c>
      <c r="C48" t="str">
        <f>HYPERLINK("https://talan.bank.gov.ua/get-user-certificate/DA-A7Fw1eZ-HgYGHADdE","Завантажити сертифікат")</f>
        <v>Завантажити сертифікат</v>
      </c>
    </row>
    <row r="49" spans="1:3" x14ac:dyDescent="0.3">
      <c r="A49">
        <v>48</v>
      </c>
      <c r="B49" t="s">
        <v>49</v>
      </c>
      <c r="C49" t="str">
        <f>HYPERLINK("https://talan.bank.gov.ua/get-user-certificate/DA-A7QJ3iyTdXDOVCj4B","Завантажити сертифікат")</f>
        <v>Завантажити сертифікат</v>
      </c>
    </row>
    <row r="50" spans="1:3" x14ac:dyDescent="0.3">
      <c r="A50">
        <v>49</v>
      </c>
      <c r="B50" t="s">
        <v>50</v>
      </c>
      <c r="C50" t="str">
        <f>HYPERLINK("https://talan.bank.gov.ua/get-user-certificate/DA-A7CeYLQsLygThnjaW","Завантажити сертифікат")</f>
        <v>Завантажити сертифікат</v>
      </c>
    </row>
    <row r="51" spans="1:3" x14ac:dyDescent="0.3">
      <c r="A51">
        <v>50</v>
      </c>
      <c r="B51" t="s">
        <v>51</v>
      </c>
      <c r="C51" t="str">
        <f>HYPERLINK("https://talan.bank.gov.ua/get-user-certificate/DA-A7K7GCxfim24XJ9tt","Завантажити сертифікат")</f>
        <v>Завантажити сертифікат</v>
      </c>
    </row>
    <row r="52" spans="1:3" x14ac:dyDescent="0.3">
      <c r="A52">
        <v>51</v>
      </c>
      <c r="B52" t="s">
        <v>52</v>
      </c>
      <c r="C52" t="str">
        <f>HYPERLINK("https://talan.bank.gov.ua/get-user-certificate/DA-A7iSy3_l7G8-EB6JI","Завантажити сертифікат")</f>
        <v>Завантажити сертифікат</v>
      </c>
    </row>
    <row r="53" spans="1:3" x14ac:dyDescent="0.3">
      <c r="A53">
        <v>52</v>
      </c>
      <c r="B53" t="s">
        <v>53</v>
      </c>
      <c r="C53" t="str">
        <f>HYPERLINK("https://talan.bank.gov.ua/get-user-certificate/DA-A77_O3yzd1ipP8sWL","Завантажити сертифікат")</f>
        <v>Завантажити сертифікат</v>
      </c>
    </row>
    <row r="54" spans="1:3" x14ac:dyDescent="0.3">
      <c r="A54">
        <v>53</v>
      </c>
      <c r="B54" t="s">
        <v>54</v>
      </c>
      <c r="C54" t="str">
        <f>HYPERLINK("https://talan.bank.gov.ua/get-user-certificate/DA-A7kBnIVrj-BkzcZfi","Завантажити сертифікат")</f>
        <v>Завантажити сертифікат</v>
      </c>
    </row>
    <row r="55" spans="1:3" x14ac:dyDescent="0.3">
      <c r="A55">
        <v>54</v>
      </c>
      <c r="B55" t="s">
        <v>55</v>
      </c>
      <c r="C55" t="str">
        <f>HYPERLINK("https://talan.bank.gov.ua/get-user-certificate/DA-A7bBx3PeoAzcu1j-L","Завантажити сертифікат")</f>
        <v>Завантажити сертифікат</v>
      </c>
    </row>
    <row r="56" spans="1:3" x14ac:dyDescent="0.3">
      <c r="A56">
        <v>55</v>
      </c>
      <c r="B56" t="s">
        <v>56</v>
      </c>
      <c r="C56" t="str">
        <f>HYPERLINK("https://talan.bank.gov.ua/get-user-certificate/DA-A7nQp8vjsYB3Onatt","Завантажити сертифікат")</f>
        <v>Завантажити сертифікат</v>
      </c>
    </row>
    <row r="57" spans="1:3" x14ac:dyDescent="0.3">
      <c r="A57">
        <v>56</v>
      </c>
      <c r="B57" t="s">
        <v>57</v>
      </c>
      <c r="C57" t="str">
        <f>HYPERLINK("https://talan.bank.gov.ua/get-user-certificate/DA-A7GF8RrJSbUSMhT3f","Завантажити сертифікат")</f>
        <v>Завантажити сертифікат</v>
      </c>
    </row>
    <row r="58" spans="1:3" x14ac:dyDescent="0.3">
      <c r="A58">
        <v>57</v>
      </c>
      <c r="B58" t="s">
        <v>58</v>
      </c>
      <c r="C58" t="str">
        <f>HYPERLINK("https://talan.bank.gov.ua/get-user-certificate/DA-A7u3-BnzJcQJnXuO4","Завантажити сертифікат")</f>
        <v>Завантажити сертифікат</v>
      </c>
    </row>
    <row r="59" spans="1:3" x14ac:dyDescent="0.3">
      <c r="A59">
        <v>58</v>
      </c>
      <c r="B59" t="s">
        <v>59</v>
      </c>
      <c r="C59" t="str">
        <f>HYPERLINK("https://talan.bank.gov.ua/get-user-certificate/DA-A7byFjPqQKWl6B2_o","Завантажити сертифікат")</f>
        <v>Завантажити сертифікат</v>
      </c>
    </row>
    <row r="60" spans="1:3" x14ac:dyDescent="0.3">
      <c r="A60">
        <v>59</v>
      </c>
      <c r="B60" t="s">
        <v>60</v>
      </c>
      <c r="C60" t="str">
        <f>HYPERLINK("https://talan.bank.gov.ua/get-user-certificate/DA-A7dhqYOJEzRWPbYtk","Завантажити сертифікат")</f>
        <v>Завантажити сертифікат</v>
      </c>
    </row>
    <row r="61" spans="1:3" x14ac:dyDescent="0.3">
      <c r="A61">
        <v>60</v>
      </c>
      <c r="B61" t="s">
        <v>61</v>
      </c>
      <c r="C61" t="str">
        <f>HYPERLINK("https://talan.bank.gov.ua/get-user-certificate/DA-A7zGm910DDjjqwCkf","Завантажити сертифікат")</f>
        <v>Завантажити сертифікат</v>
      </c>
    </row>
    <row r="62" spans="1:3" x14ac:dyDescent="0.3">
      <c r="A62">
        <v>61</v>
      </c>
      <c r="B62" t="s">
        <v>62</v>
      </c>
      <c r="C62" t="str">
        <f>HYPERLINK("https://talan.bank.gov.ua/get-user-certificate/DA-A7cgEjy0v18QJINR1","Завантажити сертифікат")</f>
        <v>Завантажити сертифікат</v>
      </c>
    </row>
    <row r="63" spans="1:3" x14ac:dyDescent="0.3">
      <c r="A63">
        <v>62</v>
      </c>
      <c r="B63" t="s">
        <v>63</v>
      </c>
      <c r="C63" t="str">
        <f>HYPERLINK("https://talan.bank.gov.ua/get-user-certificate/DA-A7aEGbUVqO4xZzEt_","Завантажити сертифікат")</f>
        <v>Завантажити сертифікат</v>
      </c>
    </row>
    <row r="64" spans="1:3" x14ac:dyDescent="0.3">
      <c r="A64">
        <v>63</v>
      </c>
      <c r="B64" t="s">
        <v>64</v>
      </c>
      <c r="C64" t="str">
        <f>HYPERLINK("https://talan.bank.gov.ua/get-user-certificate/DA-A7FQl6SHzORHzzV6i","Завантажити сертифікат")</f>
        <v>Завантажити сертифікат</v>
      </c>
    </row>
    <row r="65" spans="1:3" x14ac:dyDescent="0.3">
      <c r="A65">
        <v>64</v>
      </c>
      <c r="B65" t="s">
        <v>65</v>
      </c>
      <c r="C65" t="str">
        <f>HYPERLINK("https://talan.bank.gov.ua/get-user-certificate/DA-A7uLhvfjhsXbq3h0o","Завантажити сертифікат")</f>
        <v>Завантажити сертифікат</v>
      </c>
    </row>
    <row r="66" spans="1:3" x14ac:dyDescent="0.3">
      <c r="A66">
        <v>65</v>
      </c>
      <c r="B66" t="s">
        <v>66</v>
      </c>
      <c r="C66" t="str">
        <f>HYPERLINK("https://talan.bank.gov.ua/get-user-certificate/DA-A7ymgIRWlWkj_fH99","Завантажити сертифікат")</f>
        <v>Завантажити сертифікат</v>
      </c>
    </row>
    <row r="67" spans="1:3" x14ac:dyDescent="0.3">
      <c r="A67">
        <v>66</v>
      </c>
      <c r="B67" t="s">
        <v>67</v>
      </c>
      <c r="C67" t="str">
        <f>HYPERLINK("https://talan.bank.gov.ua/get-user-certificate/DA-A7Z3GpkG168zMP2X7","Завантажити сертифікат")</f>
        <v>Завантажити сертифікат</v>
      </c>
    </row>
    <row r="68" spans="1:3" x14ac:dyDescent="0.3">
      <c r="A68">
        <v>67</v>
      </c>
      <c r="B68" t="s">
        <v>68</v>
      </c>
      <c r="C68" t="str">
        <f>HYPERLINK("https://talan.bank.gov.ua/get-user-certificate/DA-A7AQTNNLMbsO3dkTX","Завантажити сертифікат")</f>
        <v>Завантажити сертифікат</v>
      </c>
    </row>
    <row r="69" spans="1:3" x14ac:dyDescent="0.3">
      <c r="A69">
        <v>68</v>
      </c>
      <c r="B69" t="s">
        <v>69</v>
      </c>
      <c r="C69" t="str">
        <f>HYPERLINK("https://talan.bank.gov.ua/get-user-certificate/DA-A7RI3hlufYKVvpw2W","Завантажити сертифікат")</f>
        <v>Завантажити сертифікат</v>
      </c>
    </row>
    <row r="70" spans="1:3" x14ac:dyDescent="0.3">
      <c r="A70">
        <v>69</v>
      </c>
      <c r="B70" t="s">
        <v>70</v>
      </c>
      <c r="C70" t="str">
        <f>HYPERLINK("https://talan.bank.gov.ua/get-user-certificate/DA-A7t0jeFBa6VH3bz5q","Завантажити сертифікат")</f>
        <v>Завантажити сертифікат</v>
      </c>
    </row>
    <row r="71" spans="1:3" x14ac:dyDescent="0.3">
      <c r="A71">
        <v>70</v>
      </c>
      <c r="B71" t="s">
        <v>71</v>
      </c>
      <c r="C71" t="str">
        <f>HYPERLINK("https://talan.bank.gov.ua/get-user-certificate/DA-A7YQ_Wf4ei07PUtGX","Завантажити сертифікат")</f>
        <v>Завантажити сертифікат</v>
      </c>
    </row>
    <row r="72" spans="1:3" x14ac:dyDescent="0.3">
      <c r="A72">
        <v>71</v>
      </c>
      <c r="B72" t="s">
        <v>72</v>
      </c>
      <c r="C72" t="str">
        <f>HYPERLINK("https://talan.bank.gov.ua/get-user-certificate/DA-A7oDOlMsWszeGogE3","Завантажити сертифікат")</f>
        <v>Завантажити сертифікат</v>
      </c>
    </row>
    <row r="73" spans="1:3" x14ac:dyDescent="0.3">
      <c r="A73">
        <v>72</v>
      </c>
      <c r="B73" t="s">
        <v>73</v>
      </c>
      <c r="C73" t="str">
        <f>HYPERLINK("https://talan.bank.gov.ua/get-user-certificate/DA-A7kgJgEF-Hd-fVp0h","Завантажити сертифікат")</f>
        <v>Завантажити сертифікат</v>
      </c>
    </row>
    <row r="74" spans="1:3" x14ac:dyDescent="0.3">
      <c r="A74">
        <v>73</v>
      </c>
      <c r="B74" t="s">
        <v>74</v>
      </c>
      <c r="C74" t="str">
        <f>HYPERLINK("https://talan.bank.gov.ua/get-user-certificate/DA-A7FP1tRfGx4vHAWI0","Завантажити сертифікат")</f>
        <v>Завантажити сертифікат</v>
      </c>
    </row>
    <row r="75" spans="1:3" x14ac:dyDescent="0.3">
      <c r="A75">
        <v>74</v>
      </c>
      <c r="B75" t="s">
        <v>75</v>
      </c>
      <c r="C75" t="str">
        <f>HYPERLINK("https://talan.bank.gov.ua/get-user-certificate/DA-A7SK_jeEEAzMuhqlj","Завантажити сертифікат")</f>
        <v>Завантажити сертифікат</v>
      </c>
    </row>
    <row r="76" spans="1:3" x14ac:dyDescent="0.3">
      <c r="A76">
        <v>75</v>
      </c>
      <c r="B76" t="s">
        <v>76</v>
      </c>
      <c r="C76" t="str">
        <f>HYPERLINK("https://talan.bank.gov.ua/get-user-certificate/DA-A7yq1ad3Y83Da4HZK","Завантажити сертифікат")</f>
        <v>Завантажити сертифікат</v>
      </c>
    </row>
    <row r="77" spans="1:3" x14ac:dyDescent="0.3">
      <c r="A77">
        <v>76</v>
      </c>
      <c r="B77" t="s">
        <v>77</v>
      </c>
      <c r="C77" t="str">
        <f>HYPERLINK("https://talan.bank.gov.ua/get-user-certificate/DA-A79kam_QTrMLYApjk","Завантажити сертифікат")</f>
        <v>Завантажити сертифікат</v>
      </c>
    </row>
    <row r="78" spans="1:3" x14ac:dyDescent="0.3">
      <c r="A78">
        <v>77</v>
      </c>
      <c r="B78" t="s">
        <v>78</v>
      </c>
      <c r="C78" t="str">
        <f>HYPERLINK("https://talan.bank.gov.ua/get-user-certificate/DA-A7-Z_LSzcWJps-D34","Завантажити сертифікат")</f>
        <v>Завантажити сертифікат</v>
      </c>
    </row>
    <row r="79" spans="1:3" x14ac:dyDescent="0.3">
      <c r="A79">
        <v>78</v>
      </c>
      <c r="B79" t="s">
        <v>79</v>
      </c>
      <c r="C79" t="str">
        <f>HYPERLINK("https://talan.bank.gov.ua/get-user-certificate/DA-A7zpFBw-YKHEi9YIz","Завантажити сертифікат")</f>
        <v>Завантажити сертифікат</v>
      </c>
    </row>
    <row r="80" spans="1:3" x14ac:dyDescent="0.3">
      <c r="A80">
        <v>79</v>
      </c>
      <c r="B80" t="s">
        <v>80</v>
      </c>
      <c r="C80" t="str">
        <f>HYPERLINK("https://talan.bank.gov.ua/get-user-certificate/DA-A7bHCQkU_Y8plnoLZ","Завантажити сертифікат")</f>
        <v>Завантажити сертифікат</v>
      </c>
    </row>
    <row r="81" spans="1:3" x14ac:dyDescent="0.3">
      <c r="A81">
        <v>80</v>
      </c>
      <c r="B81" t="s">
        <v>81</v>
      </c>
      <c r="C81" t="str">
        <f>HYPERLINK("https://talan.bank.gov.ua/get-user-certificate/DA-A7_iwevrMC8EN8GaM","Завантажити сертифікат")</f>
        <v>Завантажити сертифікат</v>
      </c>
    </row>
    <row r="82" spans="1:3" x14ac:dyDescent="0.3">
      <c r="A82">
        <v>81</v>
      </c>
      <c r="B82" t="s">
        <v>82</v>
      </c>
      <c r="C82" t="str">
        <f>HYPERLINK("https://talan.bank.gov.ua/get-user-certificate/DA-A7ikiNK-K4dOqWvkz","Завантажити сертифікат")</f>
        <v>Завантажити сертифікат</v>
      </c>
    </row>
    <row r="83" spans="1:3" x14ac:dyDescent="0.3">
      <c r="A83">
        <v>82</v>
      </c>
      <c r="B83" t="s">
        <v>83</v>
      </c>
      <c r="C83" t="str">
        <f>HYPERLINK("https://talan.bank.gov.ua/get-user-certificate/DA-A7G1dS2AsMTCo88OS","Завантажити сертифікат")</f>
        <v>Завантажити сертифікат</v>
      </c>
    </row>
    <row r="84" spans="1:3" x14ac:dyDescent="0.3">
      <c r="A84">
        <v>83</v>
      </c>
      <c r="B84" t="s">
        <v>84</v>
      </c>
      <c r="C84" t="str">
        <f>HYPERLINK("https://talan.bank.gov.ua/get-user-certificate/DA-A75_W3r-vn02MPX_N","Завантажити сертифікат")</f>
        <v>Завантажити сертифікат</v>
      </c>
    </row>
    <row r="85" spans="1:3" x14ac:dyDescent="0.3">
      <c r="A85">
        <v>84</v>
      </c>
      <c r="B85" t="s">
        <v>85</v>
      </c>
      <c r="C85" t="str">
        <f>HYPERLINK("https://talan.bank.gov.ua/get-user-certificate/DA-A7T3jmi3S0LqAMoAH","Завантажити сертифікат")</f>
        <v>Завантажити сертифікат</v>
      </c>
    </row>
    <row r="86" spans="1:3" x14ac:dyDescent="0.3">
      <c r="A86">
        <v>85</v>
      </c>
      <c r="B86" t="s">
        <v>86</v>
      </c>
      <c r="C86" t="str">
        <f>HYPERLINK("https://talan.bank.gov.ua/get-user-certificate/DA-A7HTxHw7FHJtpaWwo","Завантажити сертифікат")</f>
        <v>Завантажити сертифікат</v>
      </c>
    </row>
    <row r="87" spans="1:3" x14ac:dyDescent="0.3">
      <c r="A87">
        <v>86</v>
      </c>
      <c r="B87" t="s">
        <v>87</v>
      </c>
      <c r="C87" t="str">
        <f>HYPERLINK("https://talan.bank.gov.ua/get-user-certificate/DA-A7FRVsqdRQNUefzSS","Завантажити сертифікат")</f>
        <v>Завантажити сертифікат</v>
      </c>
    </row>
    <row r="88" spans="1:3" x14ac:dyDescent="0.3">
      <c r="A88">
        <v>87</v>
      </c>
      <c r="B88" t="s">
        <v>88</v>
      </c>
      <c r="C88" t="str">
        <f>HYPERLINK("https://talan.bank.gov.ua/get-user-certificate/DA-A7u_iE7xORxKJwbrM","Завантажити сертифікат")</f>
        <v>Завантажити сертифікат</v>
      </c>
    </row>
    <row r="89" spans="1:3" x14ac:dyDescent="0.3">
      <c r="A89">
        <v>88</v>
      </c>
      <c r="B89" t="s">
        <v>89</v>
      </c>
      <c r="C89" t="str">
        <f>HYPERLINK("https://talan.bank.gov.ua/get-user-certificate/DA-A7TVcTwxnT11GpmTp","Завантажити сертифікат")</f>
        <v>Завантажити сертифікат</v>
      </c>
    </row>
    <row r="90" spans="1:3" x14ac:dyDescent="0.3">
      <c r="A90">
        <v>89</v>
      </c>
      <c r="B90" t="s">
        <v>90</v>
      </c>
      <c r="C90" t="str">
        <f>HYPERLINK("https://talan.bank.gov.ua/get-user-certificate/DA-A7r3qFSy316Vh4Yul","Завантажити сертифікат")</f>
        <v>Завантажити сертифікат</v>
      </c>
    </row>
    <row r="91" spans="1:3" x14ac:dyDescent="0.3">
      <c r="A91">
        <v>90</v>
      </c>
      <c r="B91" t="s">
        <v>91</v>
      </c>
      <c r="C91" t="str">
        <f>HYPERLINK("https://talan.bank.gov.ua/get-user-certificate/DA-A7ms6arjHd69WcMlR","Завантажити сертифікат")</f>
        <v>Завантажити сертифікат</v>
      </c>
    </row>
    <row r="92" spans="1:3" x14ac:dyDescent="0.3">
      <c r="A92">
        <v>91</v>
      </c>
      <c r="B92" t="s">
        <v>92</v>
      </c>
      <c r="C92" t="str">
        <f>HYPERLINK("https://talan.bank.gov.ua/get-user-certificate/DA-A7HdoGFRI3NdWCyhh","Завантажити сертифікат")</f>
        <v>Завантажити сертифікат</v>
      </c>
    </row>
    <row r="93" spans="1:3" x14ac:dyDescent="0.3">
      <c r="A93">
        <v>92</v>
      </c>
      <c r="B93" t="s">
        <v>93</v>
      </c>
      <c r="C93" t="str">
        <f>HYPERLINK("https://talan.bank.gov.ua/get-user-certificate/DA-A7_HVZka3-ScDh2zG","Завантажити сертифікат")</f>
        <v>Завантажити сертифікат</v>
      </c>
    </row>
    <row r="94" spans="1:3" x14ac:dyDescent="0.3">
      <c r="A94">
        <v>93</v>
      </c>
      <c r="B94" t="s">
        <v>94</v>
      </c>
      <c r="C94" t="str">
        <f>HYPERLINK("https://talan.bank.gov.ua/get-user-certificate/DA-A7fF6C-ozSchfZTnp","Завантажити сертифікат")</f>
        <v>Завантажити сертифікат</v>
      </c>
    </row>
    <row r="95" spans="1:3" x14ac:dyDescent="0.3">
      <c r="A95">
        <v>94</v>
      </c>
      <c r="B95" t="s">
        <v>95</v>
      </c>
      <c r="C95" t="str">
        <f>HYPERLINK("https://talan.bank.gov.ua/get-user-certificate/DA-A7N6sOhB1vvgtjvp2","Завантажити сертифікат")</f>
        <v>Завантажити сертифікат</v>
      </c>
    </row>
    <row r="96" spans="1:3" x14ac:dyDescent="0.3">
      <c r="A96">
        <v>95</v>
      </c>
      <c r="B96" t="s">
        <v>96</v>
      </c>
      <c r="C96" t="str">
        <f>HYPERLINK("https://talan.bank.gov.ua/get-user-certificate/DA-A7kwjtLnK_SKHaPAg","Завантажити сертифікат")</f>
        <v>Завантажити сертифікат</v>
      </c>
    </row>
    <row r="97" spans="1:3" x14ac:dyDescent="0.3">
      <c r="A97">
        <v>96</v>
      </c>
      <c r="B97" t="s">
        <v>97</v>
      </c>
      <c r="C97" t="str">
        <f>HYPERLINK("https://talan.bank.gov.ua/get-user-certificate/DA-A7FaN1UK2Fqnry6Qx","Завантажити сертифікат")</f>
        <v>Завантажити сертифікат</v>
      </c>
    </row>
    <row r="98" spans="1:3" x14ac:dyDescent="0.3">
      <c r="A98">
        <v>97</v>
      </c>
      <c r="B98" t="s">
        <v>98</v>
      </c>
      <c r="C98" t="str">
        <f>HYPERLINK("https://talan.bank.gov.ua/get-user-certificate/DA-A7O6rcNx-Kagblv_s","Завантажити сертифікат")</f>
        <v>Завантажити сертифікат</v>
      </c>
    </row>
    <row r="99" spans="1:3" x14ac:dyDescent="0.3">
      <c r="A99">
        <v>98</v>
      </c>
      <c r="B99" t="s">
        <v>99</v>
      </c>
      <c r="C99" t="str">
        <f>HYPERLINK("https://talan.bank.gov.ua/get-user-certificate/DA-A7z2tKAskTVowpnPK","Завантажити сертифікат")</f>
        <v>Завантажити сертифікат</v>
      </c>
    </row>
    <row r="100" spans="1:3" x14ac:dyDescent="0.3">
      <c r="A100">
        <v>99</v>
      </c>
      <c r="B100" t="s">
        <v>100</v>
      </c>
      <c r="C100" t="str">
        <f>HYPERLINK("https://talan.bank.gov.ua/get-user-certificate/DA-A7pK3cK6n6jT4HLlW","Завантажити сертифікат")</f>
        <v>Завантажити сертифікат</v>
      </c>
    </row>
    <row r="101" spans="1:3" x14ac:dyDescent="0.3">
      <c r="A101">
        <v>100</v>
      </c>
      <c r="B101" t="s">
        <v>101</v>
      </c>
      <c r="C101" t="str">
        <f>HYPERLINK("https://talan.bank.gov.ua/get-user-certificate/DA-A7ce3VsCZyyx2Z6vI","Завантажити сертифікат")</f>
        <v>Завантажити сертифікат</v>
      </c>
    </row>
    <row r="102" spans="1:3" x14ac:dyDescent="0.3">
      <c r="A102">
        <v>101</v>
      </c>
      <c r="B102" t="s">
        <v>102</v>
      </c>
      <c r="C102" t="str">
        <f>HYPERLINK("https://talan.bank.gov.ua/get-user-certificate/DA-A7GqaE3KDAdXW70ev","Завантажити сертифікат")</f>
        <v>Завантажити сертифікат</v>
      </c>
    </row>
    <row r="103" spans="1:3" x14ac:dyDescent="0.3">
      <c r="A103">
        <v>102</v>
      </c>
      <c r="B103" t="s">
        <v>103</v>
      </c>
      <c r="C103" t="str">
        <f>HYPERLINK("https://talan.bank.gov.ua/get-user-certificate/DA-A7OboL2C0f4gmgZcd","Завантажити сертифікат")</f>
        <v>Завантажити сертифікат</v>
      </c>
    </row>
    <row r="104" spans="1:3" x14ac:dyDescent="0.3">
      <c r="A104">
        <v>103</v>
      </c>
      <c r="B104" t="s">
        <v>104</v>
      </c>
      <c r="C104" t="str">
        <f>HYPERLINK("https://talan.bank.gov.ua/get-user-certificate/DA-A7dODx6Ywc7QaxLTA","Завантажити сертифікат")</f>
        <v>Завантажити сертифікат</v>
      </c>
    </row>
    <row r="105" spans="1:3" x14ac:dyDescent="0.3">
      <c r="A105">
        <v>104</v>
      </c>
      <c r="B105" t="s">
        <v>105</v>
      </c>
      <c r="C105" t="str">
        <f>HYPERLINK("https://talan.bank.gov.ua/get-user-certificate/DA-A7bJ4CX3VjRXAVHte","Завантажити сертифікат")</f>
        <v>Завантажити сертифікат</v>
      </c>
    </row>
    <row r="106" spans="1:3" x14ac:dyDescent="0.3">
      <c r="A106">
        <v>105</v>
      </c>
      <c r="B106" t="s">
        <v>106</v>
      </c>
      <c r="C106" t="str">
        <f>HYPERLINK("https://talan.bank.gov.ua/get-user-certificate/DA-A7Gl6afjz_q7zCxHT","Завантажити сертифікат")</f>
        <v>Завантажити сертифікат</v>
      </c>
    </row>
    <row r="107" spans="1:3" x14ac:dyDescent="0.3">
      <c r="A107">
        <v>106</v>
      </c>
      <c r="B107" t="s">
        <v>107</v>
      </c>
      <c r="C107" t="str">
        <f>HYPERLINK("https://talan.bank.gov.ua/get-user-certificate/DA-A72lj5GQGuzD72ZIT","Завантажити сертифікат")</f>
        <v>Завантажити сертифікат</v>
      </c>
    </row>
    <row r="108" spans="1:3" x14ac:dyDescent="0.3">
      <c r="A108">
        <v>107</v>
      </c>
      <c r="B108" t="s">
        <v>108</v>
      </c>
      <c r="C108" t="str">
        <f>HYPERLINK("https://talan.bank.gov.ua/get-user-certificate/DA-A7WBgaISr3vKdufD7","Завантажити сертифікат")</f>
        <v>Завантажити сертифікат</v>
      </c>
    </row>
    <row r="109" spans="1:3" x14ac:dyDescent="0.3">
      <c r="A109">
        <v>108</v>
      </c>
      <c r="B109" t="s">
        <v>109</v>
      </c>
      <c r="C109" t="str">
        <f>HYPERLINK("https://talan.bank.gov.ua/get-user-certificate/DA-A7notjxUocpm23oBt","Завантажити сертифікат")</f>
        <v>Завантажити сертифікат</v>
      </c>
    </row>
    <row r="110" spans="1:3" x14ac:dyDescent="0.3">
      <c r="A110">
        <v>109</v>
      </c>
      <c r="B110" t="s">
        <v>110</v>
      </c>
      <c r="C110" t="str">
        <f>HYPERLINK("https://talan.bank.gov.ua/get-user-certificate/DA-A7X8RkZF8Q-P1cp5p","Завантажити сертифікат")</f>
        <v>Завантажити сертифікат</v>
      </c>
    </row>
    <row r="111" spans="1:3" x14ac:dyDescent="0.3">
      <c r="A111">
        <v>110</v>
      </c>
      <c r="B111" t="s">
        <v>111</v>
      </c>
      <c r="C111" t="str">
        <f>HYPERLINK("https://talan.bank.gov.ua/get-user-certificate/DA-A7JTfdziGej1HIThC","Завантажити сертифікат")</f>
        <v>Завантажити сертифікат</v>
      </c>
    </row>
    <row r="112" spans="1:3" x14ac:dyDescent="0.3">
      <c r="A112">
        <v>111</v>
      </c>
      <c r="B112" t="s">
        <v>112</v>
      </c>
      <c r="C112" t="str">
        <f>HYPERLINK("https://talan.bank.gov.ua/get-user-certificate/DA-A7g59dO9BT5Tlhbww","Завантажити сертифікат")</f>
        <v>Завантажити сертифікат</v>
      </c>
    </row>
    <row r="113" spans="1:3" x14ac:dyDescent="0.3">
      <c r="A113">
        <v>112</v>
      </c>
      <c r="B113" t="s">
        <v>113</v>
      </c>
      <c r="C113" t="str">
        <f>HYPERLINK("https://talan.bank.gov.ua/get-user-certificate/DA-A79jfqOzGuFwNiyP_","Завантажити сертифікат")</f>
        <v>Завантажити сертифікат</v>
      </c>
    </row>
    <row r="114" spans="1:3" x14ac:dyDescent="0.3">
      <c r="A114">
        <v>113</v>
      </c>
      <c r="B114" t="s">
        <v>114</v>
      </c>
      <c r="C114" t="str">
        <f>HYPERLINK("https://talan.bank.gov.ua/get-user-certificate/DA-A7pwGhUWWmCwydwMj","Завантажити сертифікат")</f>
        <v>Завантажити сертифікат</v>
      </c>
    </row>
    <row r="115" spans="1:3" x14ac:dyDescent="0.3">
      <c r="A115">
        <v>114</v>
      </c>
      <c r="B115" t="s">
        <v>115</v>
      </c>
      <c r="C115" t="str">
        <f>HYPERLINK("https://talan.bank.gov.ua/get-user-certificate/DA-A78iQwgaM4cy8oEY2","Завантажити сертифікат")</f>
        <v>Завантажити сертифікат</v>
      </c>
    </row>
    <row r="116" spans="1:3" x14ac:dyDescent="0.3">
      <c r="A116">
        <v>115</v>
      </c>
      <c r="B116" t="s">
        <v>116</v>
      </c>
      <c r="C116" t="str">
        <f>HYPERLINK("https://talan.bank.gov.ua/get-user-certificate/DA-A7KQbLHN5aW6e8JoJ","Завантажити сертифікат")</f>
        <v>Завантажити сертифікат</v>
      </c>
    </row>
    <row r="117" spans="1:3" x14ac:dyDescent="0.3">
      <c r="A117">
        <v>116</v>
      </c>
      <c r="B117" t="s">
        <v>117</v>
      </c>
      <c r="C117" t="str">
        <f>HYPERLINK("https://talan.bank.gov.ua/get-user-certificate/DA-A78PN9BVyHMDdbGRd","Завантажити сертифікат")</f>
        <v>Завантажити сертифікат</v>
      </c>
    </row>
    <row r="118" spans="1:3" x14ac:dyDescent="0.3">
      <c r="A118">
        <v>117</v>
      </c>
      <c r="B118" t="s">
        <v>118</v>
      </c>
      <c r="C118" t="str">
        <f>HYPERLINK("https://talan.bank.gov.ua/get-user-certificate/DA-A7WwS6a5Wpkn3MZKE","Завантажити сертифікат")</f>
        <v>Завантажити сертифікат</v>
      </c>
    </row>
    <row r="119" spans="1:3" x14ac:dyDescent="0.3">
      <c r="A119">
        <v>118</v>
      </c>
      <c r="B119" t="s">
        <v>119</v>
      </c>
      <c r="C119" t="str">
        <f>HYPERLINK("https://talan.bank.gov.ua/get-user-certificate/DA-A7Q7K4RWmCDWV5fng","Завантажити сертифікат")</f>
        <v>Завантажити сертифікат</v>
      </c>
    </row>
    <row r="120" spans="1:3" x14ac:dyDescent="0.3">
      <c r="A120">
        <v>119</v>
      </c>
      <c r="B120" t="s">
        <v>120</v>
      </c>
      <c r="C120" t="str">
        <f>HYPERLINK("https://talan.bank.gov.ua/get-user-certificate/DA-A7skfk5YkYfHFWeA1","Завантажити сертифікат")</f>
        <v>Завантажити сертифікат</v>
      </c>
    </row>
    <row r="121" spans="1:3" x14ac:dyDescent="0.3">
      <c r="A121">
        <v>120</v>
      </c>
      <c r="B121" t="s">
        <v>121</v>
      </c>
      <c r="C121" t="str">
        <f>HYPERLINK("https://talan.bank.gov.ua/get-user-certificate/DA-A7G0iMtwMFmbSK9D4","Завантажити сертифікат")</f>
        <v>Завантажити сертифікат</v>
      </c>
    </row>
    <row r="122" spans="1:3" x14ac:dyDescent="0.3">
      <c r="A122">
        <v>121</v>
      </c>
      <c r="B122" t="s">
        <v>122</v>
      </c>
      <c r="C122" t="str">
        <f>HYPERLINK("https://talan.bank.gov.ua/get-user-certificate/DA-A7S-lHdKpDaEuHmP5","Завантажити сертифікат")</f>
        <v>Завантажити сертифікат</v>
      </c>
    </row>
    <row r="123" spans="1:3" x14ac:dyDescent="0.3">
      <c r="A123">
        <v>122</v>
      </c>
      <c r="B123" t="s">
        <v>123</v>
      </c>
      <c r="C123" t="str">
        <f>HYPERLINK("https://talan.bank.gov.ua/get-user-certificate/DA-A7cvvqTkj0zRw5nAp","Завантажити сертифікат")</f>
        <v>Завантажити сертифікат</v>
      </c>
    </row>
    <row r="124" spans="1:3" x14ac:dyDescent="0.3">
      <c r="A124">
        <v>123</v>
      </c>
      <c r="B124" t="s">
        <v>124</v>
      </c>
      <c r="C124" t="str">
        <f>HYPERLINK("https://talan.bank.gov.ua/get-user-certificate/DA-A7mxc2y6yf_1t9i29","Завантажити сертифікат")</f>
        <v>Завантажити сертифікат</v>
      </c>
    </row>
    <row r="125" spans="1:3" x14ac:dyDescent="0.3">
      <c r="A125">
        <v>124</v>
      </c>
      <c r="B125" t="s">
        <v>125</v>
      </c>
      <c r="C125" t="str">
        <f>HYPERLINK("https://talan.bank.gov.ua/get-user-certificate/DA-A7-U-Py7lMtEXEsW-","Завантажити сертифікат")</f>
        <v>Завантажити сертифікат</v>
      </c>
    </row>
    <row r="126" spans="1:3" x14ac:dyDescent="0.3">
      <c r="A126">
        <v>125</v>
      </c>
      <c r="B126" t="s">
        <v>126</v>
      </c>
      <c r="C126" t="str">
        <f>HYPERLINK("https://talan.bank.gov.ua/get-user-certificate/DA-A7Xb1Ku1OA5faxiy0","Завантажити сертифікат")</f>
        <v>Завантажити сертифікат</v>
      </c>
    </row>
    <row r="127" spans="1:3" x14ac:dyDescent="0.3">
      <c r="A127">
        <v>126</v>
      </c>
      <c r="B127" t="s">
        <v>127</v>
      </c>
      <c r="C127" t="str">
        <f>HYPERLINK("https://talan.bank.gov.ua/get-user-certificate/DA-A7w7qk1MH290PmZv1","Завантажити сертифікат")</f>
        <v>Завантажити сертифікат</v>
      </c>
    </row>
    <row r="128" spans="1:3" x14ac:dyDescent="0.3">
      <c r="A128">
        <v>127</v>
      </c>
      <c r="B128" t="s">
        <v>128</v>
      </c>
      <c r="C128" t="str">
        <f>HYPERLINK("https://talan.bank.gov.ua/get-user-certificate/DA-A7QK_MwB7YRfO-p67","Завантажити сертифікат")</f>
        <v>Завантажити сертифікат</v>
      </c>
    </row>
    <row r="129" spans="1:3" x14ac:dyDescent="0.3">
      <c r="A129">
        <v>128</v>
      </c>
      <c r="B129" t="s">
        <v>129</v>
      </c>
      <c r="C129" t="str">
        <f>HYPERLINK("https://talan.bank.gov.ua/get-user-certificate/DA-A7n0YOIOUNl0Dg1Kh","Завантажити сертифікат")</f>
        <v>Завантажити сертифікат</v>
      </c>
    </row>
    <row r="130" spans="1:3" x14ac:dyDescent="0.3">
      <c r="A130">
        <v>129</v>
      </c>
      <c r="B130" t="s">
        <v>130</v>
      </c>
      <c r="C130" t="str">
        <f>HYPERLINK("https://talan.bank.gov.ua/get-user-certificate/DA-A7rlS3fCZYcd4QWma","Завантажити сертифікат")</f>
        <v>Завантажити сертифікат</v>
      </c>
    </row>
    <row r="131" spans="1:3" x14ac:dyDescent="0.3">
      <c r="A131">
        <v>130</v>
      </c>
      <c r="B131" t="s">
        <v>131</v>
      </c>
      <c r="C131" t="str">
        <f>HYPERLINK("https://talan.bank.gov.ua/get-user-certificate/DA-A7pkB7IelGCSAHxFo","Завантажити сертифікат")</f>
        <v>Завантажити сертифікат</v>
      </c>
    </row>
    <row r="132" spans="1:3" x14ac:dyDescent="0.3">
      <c r="A132">
        <v>131</v>
      </c>
      <c r="B132" t="s">
        <v>132</v>
      </c>
      <c r="C132" t="str">
        <f>HYPERLINK("https://talan.bank.gov.ua/get-user-certificate/DA-A7UlYraJgw0Mt_YkC","Завантажити сертифікат")</f>
        <v>Завантажити сертифікат</v>
      </c>
    </row>
    <row r="133" spans="1:3" x14ac:dyDescent="0.3">
      <c r="A133">
        <v>132</v>
      </c>
      <c r="B133" t="s">
        <v>133</v>
      </c>
      <c r="C133" t="str">
        <f>HYPERLINK("https://talan.bank.gov.ua/get-user-certificate/DA-A7kxQ9xFV47KRNXH3","Завантажити сертифікат")</f>
        <v>Завантажити сертифікат</v>
      </c>
    </row>
    <row r="134" spans="1:3" x14ac:dyDescent="0.3">
      <c r="A134">
        <v>133</v>
      </c>
      <c r="B134" t="s">
        <v>134</v>
      </c>
      <c r="C134" t="str">
        <f>HYPERLINK("https://talan.bank.gov.ua/get-user-certificate/DA-A7BkLcZ4MjFMwkvqY","Завантажити сертифікат")</f>
        <v>Завантажити сертифікат</v>
      </c>
    </row>
    <row r="135" spans="1:3" x14ac:dyDescent="0.3">
      <c r="A135">
        <v>134</v>
      </c>
      <c r="B135" t="s">
        <v>135</v>
      </c>
      <c r="C135" t="str">
        <f>HYPERLINK("https://talan.bank.gov.ua/get-user-certificate/DA-A7WI1HDPQTeA0rtky","Завантажити сертифікат")</f>
        <v>Завантажити сертифікат</v>
      </c>
    </row>
    <row r="136" spans="1:3" x14ac:dyDescent="0.3">
      <c r="A136">
        <v>135</v>
      </c>
      <c r="B136" t="s">
        <v>136</v>
      </c>
      <c r="C136" t="str">
        <f>HYPERLINK("https://talan.bank.gov.ua/get-user-certificate/DA-A7zwG74qGJLYRoaxm","Завантажити сертифікат")</f>
        <v>Завантажити сертифікат</v>
      </c>
    </row>
    <row r="137" spans="1:3" x14ac:dyDescent="0.3">
      <c r="A137">
        <v>136</v>
      </c>
      <c r="B137" t="s">
        <v>137</v>
      </c>
      <c r="C137" t="str">
        <f>HYPERLINK("https://talan.bank.gov.ua/get-user-certificate/DA-A7m-EvNiGUDa2Nji-","Завантажити сертифікат")</f>
        <v>Завантажити сертифікат</v>
      </c>
    </row>
    <row r="138" spans="1:3" x14ac:dyDescent="0.3">
      <c r="A138">
        <v>137</v>
      </c>
      <c r="B138" t="s">
        <v>138</v>
      </c>
      <c r="C138" t="str">
        <f>HYPERLINK("https://talan.bank.gov.ua/get-user-certificate/DA-A79N3YazydwTAXg-E","Завантажити сертифікат")</f>
        <v>Завантажити сертифікат</v>
      </c>
    </row>
    <row r="139" spans="1:3" x14ac:dyDescent="0.3">
      <c r="A139">
        <v>138</v>
      </c>
      <c r="B139" t="s">
        <v>139</v>
      </c>
      <c r="C139" t="str">
        <f>HYPERLINK("https://talan.bank.gov.ua/get-user-certificate/DA-A7GVRWAtnEKiYcjIB","Завантажити сертифікат")</f>
        <v>Завантажити сертифікат</v>
      </c>
    </row>
    <row r="140" spans="1:3" x14ac:dyDescent="0.3">
      <c r="A140">
        <v>139</v>
      </c>
      <c r="B140" t="s">
        <v>140</v>
      </c>
      <c r="C140" t="str">
        <f>HYPERLINK("https://talan.bank.gov.ua/get-user-certificate/DA-A7EVZEEzXO7eu8i4E","Завантажити сертифікат")</f>
        <v>Завантажити сертифікат</v>
      </c>
    </row>
    <row r="141" spans="1:3" x14ac:dyDescent="0.3">
      <c r="A141">
        <v>140</v>
      </c>
      <c r="B141" t="s">
        <v>141</v>
      </c>
      <c r="C141" t="str">
        <f>HYPERLINK("https://talan.bank.gov.ua/get-user-certificate/DA-A7-AAWkfnQspCUMMJ","Завантажити сертифікат")</f>
        <v>Завантажити сертифікат</v>
      </c>
    </row>
    <row r="142" spans="1:3" x14ac:dyDescent="0.3">
      <c r="A142">
        <v>141</v>
      </c>
      <c r="B142" t="s">
        <v>142</v>
      </c>
      <c r="C142" t="str">
        <f>HYPERLINK("https://talan.bank.gov.ua/get-user-certificate/DA-A7k8aXFewcfxew4Gj","Завантажити сертифікат")</f>
        <v>Завантажити сертифікат</v>
      </c>
    </row>
    <row r="143" spans="1:3" x14ac:dyDescent="0.3">
      <c r="A143">
        <v>142</v>
      </c>
      <c r="B143" t="s">
        <v>143</v>
      </c>
      <c r="C143" t="str">
        <f>HYPERLINK("https://talan.bank.gov.ua/get-user-certificate/DA-A7a2Cp0eDmHCfAuyT","Завантажити сертифікат")</f>
        <v>Завантажити сертифікат</v>
      </c>
    </row>
    <row r="144" spans="1:3" x14ac:dyDescent="0.3">
      <c r="A144">
        <v>143</v>
      </c>
      <c r="B144" t="s">
        <v>144</v>
      </c>
      <c r="C144" t="str">
        <f>HYPERLINK("https://talan.bank.gov.ua/get-user-certificate/DA-A7WzHFpo_BmtmQfi8","Завантажити сертифікат")</f>
        <v>Завантажити сертифікат</v>
      </c>
    </row>
    <row r="145" spans="1:3" x14ac:dyDescent="0.3">
      <c r="A145">
        <v>144</v>
      </c>
      <c r="B145" t="s">
        <v>145</v>
      </c>
      <c r="C145" t="str">
        <f>HYPERLINK("https://talan.bank.gov.ua/get-user-certificate/DA-A7Pj4LhgmbCvYGsC4","Завантажити сертифікат")</f>
        <v>Завантажити сертифікат</v>
      </c>
    </row>
    <row r="146" spans="1:3" x14ac:dyDescent="0.3">
      <c r="A146">
        <v>145</v>
      </c>
      <c r="B146" t="s">
        <v>146</v>
      </c>
      <c r="C146" t="str">
        <f>HYPERLINK("https://talan.bank.gov.ua/get-user-certificate/DA-A7lCGzit9tw5VeBa7","Завантажити сертифікат")</f>
        <v>Завантажити сертифікат</v>
      </c>
    </row>
    <row r="147" spans="1:3" x14ac:dyDescent="0.3">
      <c r="A147">
        <v>146</v>
      </c>
      <c r="B147" t="s">
        <v>147</v>
      </c>
      <c r="C147" t="str">
        <f>HYPERLINK("https://talan.bank.gov.ua/get-user-certificate/DA-A75wuZzBelWrKnXbA","Завантажити сертифікат")</f>
        <v>Завантажити сертифікат</v>
      </c>
    </row>
    <row r="148" spans="1:3" x14ac:dyDescent="0.3">
      <c r="A148">
        <v>147</v>
      </c>
      <c r="B148" t="s">
        <v>148</v>
      </c>
      <c r="C148" t="str">
        <f>HYPERLINK("https://talan.bank.gov.ua/get-user-certificate/DA-A7V-rpzpB4_Z9FYXb","Завантажити сертифікат")</f>
        <v>Завантажити сертифікат</v>
      </c>
    </row>
    <row r="149" spans="1:3" x14ac:dyDescent="0.3">
      <c r="A149">
        <v>148</v>
      </c>
      <c r="B149" t="s">
        <v>149</v>
      </c>
      <c r="C149" t="str">
        <f>HYPERLINK("https://talan.bank.gov.ua/get-user-certificate/DA-A7VuFx-AUeTZPeDpu","Завантажити сертифікат")</f>
        <v>Завантажити сертифікат</v>
      </c>
    </row>
    <row r="150" spans="1:3" x14ac:dyDescent="0.3">
      <c r="A150">
        <v>149</v>
      </c>
      <c r="B150" t="s">
        <v>150</v>
      </c>
      <c r="C150" t="str">
        <f>HYPERLINK("https://talan.bank.gov.ua/get-user-certificate/DA-A7WUc4iMj-YwfoXq2","Завантажити сертифікат")</f>
        <v>Завантажити сертифікат</v>
      </c>
    </row>
    <row r="151" spans="1:3" x14ac:dyDescent="0.3">
      <c r="A151">
        <v>150</v>
      </c>
      <c r="B151" t="s">
        <v>151</v>
      </c>
      <c r="C151" t="str">
        <f>HYPERLINK("https://talan.bank.gov.ua/get-user-certificate/DA-A75WFkuZisMTya5TL","Завантажити сертифікат")</f>
        <v>Завантажити сертифікат</v>
      </c>
    </row>
    <row r="152" spans="1:3" x14ac:dyDescent="0.3">
      <c r="A152">
        <v>151</v>
      </c>
      <c r="B152" t="s">
        <v>152</v>
      </c>
      <c r="C152" t="str">
        <f>HYPERLINK("https://talan.bank.gov.ua/get-user-certificate/DA-A7hVnaleoMUbTRuUd","Завантажити сертифікат")</f>
        <v>Завантажити сертифікат</v>
      </c>
    </row>
    <row r="153" spans="1:3" x14ac:dyDescent="0.3">
      <c r="A153">
        <v>152</v>
      </c>
      <c r="B153" t="s">
        <v>153</v>
      </c>
      <c r="C153" t="str">
        <f>HYPERLINK("https://talan.bank.gov.ua/get-user-certificate/DA-A75NFVj0yNK88qnDf","Завантажити сертифікат")</f>
        <v>Завантажити сертифікат</v>
      </c>
    </row>
    <row r="154" spans="1:3" x14ac:dyDescent="0.3">
      <c r="A154">
        <v>153</v>
      </c>
      <c r="B154" t="s">
        <v>154</v>
      </c>
      <c r="C154" t="str">
        <f>HYPERLINK("https://talan.bank.gov.ua/get-user-certificate/DA-A7dOVI0nhoM4m-HXd","Завантажити сертифікат")</f>
        <v>Завантажити сертифікат</v>
      </c>
    </row>
    <row r="155" spans="1:3" x14ac:dyDescent="0.3">
      <c r="A155">
        <v>154</v>
      </c>
      <c r="B155" t="s">
        <v>155</v>
      </c>
      <c r="C155" t="str">
        <f>HYPERLINK("https://talan.bank.gov.ua/get-user-certificate/DA-A7ZTDkNCk6EzZMYU2","Завантажити сертифікат")</f>
        <v>Завантажити сертифікат</v>
      </c>
    </row>
    <row r="156" spans="1:3" x14ac:dyDescent="0.3">
      <c r="A156">
        <v>155</v>
      </c>
      <c r="B156" t="s">
        <v>156</v>
      </c>
      <c r="C156" t="str">
        <f>HYPERLINK("https://talan.bank.gov.ua/get-user-certificate/DA-A7Nf84GFKVa5olJFm","Завантажити сертифікат")</f>
        <v>Завантажити сертифікат</v>
      </c>
    </row>
    <row r="157" spans="1:3" x14ac:dyDescent="0.3">
      <c r="A157">
        <v>156</v>
      </c>
      <c r="B157" t="s">
        <v>157</v>
      </c>
      <c r="C157" t="str">
        <f>HYPERLINK("https://talan.bank.gov.ua/get-user-certificate/DA-A7KrhVAuvCTBIiu2Q","Завантажити сертифікат")</f>
        <v>Завантажити сертифікат</v>
      </c>
    </row>
    <row r="158" spans="1:3" x14ac:dyDescent="0.3">
      <c r="A158">
        <v>157</v>
      </c>
      <c r="B158" t="s">
        <v>158</v>
      </c>
      <c r="C158" t="str">
        <f>HYPERLINK("https://talan.bank.gov.ua/get-user-certificate/DA-A7VAp168DRtialxFR","Завантажити сертифікат")</f>
        <v>Завантажити сертифікат</v>
      </c>
    </row>
    <row r="159" spans="1:3" x14ac:dyDescent="0.3">
      <c r="A159">
        <v>158</v>
      </c>
      <c r="B159" t="s">
        <v>159</v>
      </c>
      <c r="C159" t="str">
        <f>HYPERLINK("https://talan.bank.gov.ua/get-user-certificate/DA-A7xHipY-TrbeRUbmn","Завантажити сертифікат")</f>
        <v>Завантажити сертифікат</v>
      </c>
    </row>
    <row r="160" spans="1:3" x14ac:dyDescent="0.3">
      <c r="A160">
        <v>159</v>
      </c>
      <c r="B160" t="s">
        <v>160</v>
      </c>
      <c r="C160" t="str">
        <f>HYPERLINK("https://talan.bank.gov.ua/get-user-certificate/DA-A7PO_LvmeqrGWZ542","Завантажити сертифікат")</f>
        <v>Завантажити сертифікат</v>
      </c>
    </row>
    <row r="161" spans="1:3" x14ac:dyDescent="0.3">
      <c r="A161">
        <v>160</v>
      </c>
      <c r="B161" t="s">
        <v>161</v>
      </c>
      <c r="C161" t="str">
        <f>HYPERLINK("https://talan.bank.gov.ua/get-user-certificate/DA-A7SitTmxgbB-L3GVY","Завантажити сертифікат")</f>
        <v>Завантажити сертифікат</v>
      </c>
    </row>
    <row r="162" spans="1:3" x14ac:dyDescent="0.3">
      <c r="A162">
        <v>161</v>
      </c>
      <c r="B162" t="s">
        <v>162</v>
      </c>
      <c r="C162" t="str">
        <f>HYPERLINK("https://talan.bank.gov.ua/get-user-certificate/DA-A7ToO3BP9se_Xz2va","Завантажити сертифікат")</f>
        <v>Завантажити сертифікат</v>
      </c>
    </row>
    <row r="163" spans="1:3" x14ac:dyDescent="0.3">
      <c r="A163">
        <v>162</v>
      </c>
      <c r="B163" t="s">
        <v>163</v>
      </c>
      <c r="C163" t="str">
        <f>HYPERLINK("https://talan.bank.gov.ua/get-user-certificate/DA-A7RzWpvCuUyvl_lmW","Завантажити сертифікат")</f>
        <v>Завантажити сертифікат</v>
      </c>
    </row>
    <row r="164" spans="1:3" x14ac:dyDescent="0.3">
      <c r="A164">
        <v>163</v>
      </c>
      <c r="B164" t="s">
        <v>164</v>
      </c>
      <c r="C164" t="str">
        <f>HYPERLINK("https://talan.bank.gov.ua/get-user-certificate/DA-A7woKM_itClTzA37J","Завантажити сертифікат")</f>
        <v>Завантажити сертифікат</v>
      </c>
    </row>
    <row r="165" spans="1:3" x14ac:dyDescent="0.3">
      <c r="A165">
        <v>164</v>
      </c>
      <c r="B165" t="s">
        <v>165</v>
      </c>
      <c r="C165" t="str">
        <f>HYPERLINK("https://talan.bank.gov.ua/get-user-certificate/DA-A7zjfDTRrZHWDrW1l","Завантажити сертифікат")</f>
        <v>Завантажити сертифікат</v>
      </c>
    </row>
    <row r="166" spans="1:3" x14ac:dyDescent="0.3">
      <c r="A166">
        <v>165</v>
      </c>
      <c r="B166" t="s">
        <v>166</v>
      </c>
      <c r="C166" t="str">
        <f>HYPERLINK("https://talan.bank.gov.ua/get-user-certificate/DA-A7MjMcIo8UkQ92g7l","Завантажити сертифікат")</f>
        <v>Завантажити сертифікат</v>
      </c>
    </row>
    <row r="167" spans="1:3" x14ac:dyDescent="0.3">
      <c r="A167">
        <v>166</v>
      </c>
      <c r="B167" t="s">
        <v>167</v>
      </c>
      <c r="C167" t="str">
        <f>HYPERLINK("https://talan.bank.gov.ua/get-user-certificate/DA-A7qB0f2Az6gxoJ2na","Завантажити сертифікат")</f>
        <v>Завантажити сертифікат</v>
      </c>
    </row>
    <row r="168" spans="1:3" x14ac:dyDescent="0.3">
      <c r="A168">
        <v>167</v>
      </c>
      <c r="B168" t="s">
        <v>168</v>
      </c>
      <c r="C168" t="str">
        <f>HYPERLINK("https://talan.bank.gov.ua/get-user-certificate/DA-A7vmHciyfsg4_9TMs","Завантажити сертифікат")</f>
        <v>Завантажити сертифікат</v>
      </c>
    </row>
    <row r="169" spans="1:3" x14ac:dyDescent="0.3">
      <c r="A169">
        <v>168</v>
      </c>
      <c r="B169" t="s">
        <v>169</v>
      </c>
      <c r="C169" t="str">
        <f>HYPERLINK("https://talan.bank.gov.ua/get-user-certificate/DA-A7FH-tkwkIk7_j2ff","Завантажити сертифікат")</f>
        <v>Завантажити сертифікат</v>
      </c>
    </row>
    <row r="170" spans="1:3" x14ac:dyDescent="0.3">
      <c r="A170">
        <v>169</v>
      </c>
      <c r="B170" t="s">
        <v>170</v>
      </c>
      <c r="C170" t="str">
        <f>HYPERLINK("https://talan.bank.gov.ua/get-user-certificate/DA-A7R_GtNqY8kyvoz0h","Завантажити сертифікат")</f>
        <v>Завантажити сертифікат</v>
      </c>
    </row>
    <row r="171" spans="1:3" x14ac:dyDescent="0.3">
      <c r="A171">
        <v>170</v>
      </c>
      <c r="B171" t="s">
        <v>171</v>
      </c>
      <c r="C171" t="str">
        <f>HYPERLINK("https://talan.bank.gov.ua/get-user-certificate/DA-A7HHa0GdUIp61QlOj","Завантажити сертифікат")</f>
        <v>Завантажити сертифікат</v>
      </c>
    </row>
    <row r="172" spans="1:3" x14ac:dyDescent="0.3">
      <c r="A172">
        <v>171</v>
      </c>
      <c r="B172" t="s">
        <v>172</v>
      </c>
      <c r="C172" t="str">
        <f>HYPERLINK("https://talan.bank.gov.ua/get-user-certificate/DA-A7YMppbiKP7m_FFzc","Завантажити сертифікат")</f>
        <v>Завантажити сертифікат</v>
      </c>
    </row>
    <row r="173" spans="1:3" x14ac:dyDescent="0.3">
      <c r="A173">
        <v>172</v>
      </c>
      <c r="B173" t="s">
        <v>173</v>
      </c>
      <c r="C173" t="str">
        <f>HYPERLINK("https://talan.bank.gov.ua/get-user-certificate/DA-A7xtqhW2Q_Lh39iiu","Завантажити сертифікат")</f>
        <v>Завантажити сертифікат</v>
      </c>
    </row>
    <row r="174" spans="1:3" x14ac:dyDescent="0.3">
      <c r="A174">
        <v>173</v>
      </c>
      <c r="B174" t="s">
        <v>174</v>
      </c>
      <c r="C174" t="str">
        <f>HYPERLINK("https://talan.bank.gov.ua/get-user-certificate/DA-A7uukKQjUPUCSEF0E","Завантажити сертифікат")</f>
        <v>Завантажити сертифікат</v>
      </c>
    </row>
    <row r="175" spans="1:3" x14ac:dyDescent="0.3">
      <c r="A175">
        <v>174</v>
      </c>
      <c r="B175" t="s">
        <v>175</v>
      </c>
      <c r="C175" t="str">
        <f>HYPERLINK("https://talan.bank.gov.ua/get-user-certificate/DA-A7EK98xss72Z1Jy9c","Завантажити сертифікат")</f>
        <v>Завантажити сертифікат</v>
      </c>
    </row>
    <row r="176" spans="1:3" x14ac:dyDescent="0.3">
      <c r="A176">
        <v>175</v>
      </c>
      <c r="B176" t="s">
        <v>176</v>
      </c>
      <c r="C176" t="str">
        <f>HYPERLINK("https://talan.bank.gov.ua/get-user-certificate/DA-A7HwPJR7i_qPMrs5N","Завантажити сертифікат")</f>
        <v>Завантажити сертифікат</v>
      </c>
    </row>
    <row r="177" spans="1:3" x14ac:dyDescent="0.3">
      <c r="A177">
        <v>176</v>
      </c>
      <c r="B177" t="s">
        <v>177</v>
      </c>
      <c r="C177" t="str">
        <f>HYPERLINK("https://talan.bank.gov.ua/get-user-certificate/DA-A7RMzkqL4T0dyvQmS","Завантажити сертифікат")</f>
        <v>Завантажити сертифікат</v>
      </c>
    </row>
    <row r="178" spans="1:3" x14ac:dyDescent="0.3">
      <c r="A178">
        <v>177</v>
      </c>
      <c r="B178" t="s">
        <v>178</v>
      </c>
      <c r="C178" t="str">
        <f>HYPERLINK("https://talan.bank.gov.ua/get-user-certificate/DA-A7exvoLR_9WZEEg0v","Завантажити сертифікат")</f>
        <v>Завантажити сертифікат</v>
      </c>
    </row>
    <row r="179" spans="1:3" x14ac:dyDescent="0.3">
      <c r="A179">
        <v>178</v>
      </c>
      <c r="B179" t="s">
        <v>179</v>
      </c>
      <c r="C179" t="str">
        <f>HYPERLINK("https://talan.bank.gov.ua/get-user-certificate/DA-A715AZBVBjrPouAn2","Завантажити сертифікат")</f>
        <v>Завантажити сертифікат</v>
      </c>
    </row>
    <row r="180" spans="1:3" x14ac:dyDescent="0.3">
      <c r="A180">
        <v>179</v>
      </c>
      <c r="B180" t="s">
        <v>180</v>
      </c>
      <c r="C180" t="str">
        <f>HYPERLINK("https://talan.bank.gov.ua/get-user-certificate/DA-A7dURLIE9oMMz8uWy","Завантажити сертифікат")</f>
        <v>Завантажити сертифікат</v>
      </c>
    </row>
    <row r="181" spans="1:3" x14ac:dyDescent="0.3">
      <c r="A181">
        <v>180</v>
      </c>
      <c r="B181" t="s">
        <v>181</v>
      </c>
      <c r="C181" t="str">
        <f>HYPERLINK("https://talan.bank.gov.ua/get-user-certificate/DA-A7BoBIuA8ATjOmCMi","Завантажити сертифікат")</f>
        <v>Завантажити сертифікат</v>
      </c>
    </row>
    <row r="182" spans="1:3" x14ac:dyDescent="0.3">
      <c r="A182">
        <v>181</v>
      </c>
      <c r="B182" t="s">
        <v>182</v>
      </c>
      <c r="C182" t="str">
        <f>HYPERLINK("https://talan.bank.gov.ua/get-user-certificate/DA-A7qtiZXlXsg35xOPh","Завантажити сертифікат")</f>
        <v>Завантажити сертифікат</v>
      </c>
    </row>
    <row r="183" spans="1:3" x14ac:dyDescent="0.3">
      <c r="A183">
        <v>182</v>
      </c>
      <c r="B183" t="s">
        <v>183</v>
      </c>
      <c r="C183" t="str">
        <f>HYPERLINK("https://talan.bank.gov.ua/get-user-certificate/DA-A7Zgi69UAZ8haV7zp","Завантажити сертифікат")</f>
        <v>Завантажити сертифікат</v>
      </c>
    </row>
    <row r="184" spans="1:3" x14ac:dyDescent="0.3">
      <c r="A184">
        <v>183</v>
      </c>
      <c r="B184" t="s">
        <v>184</v>
      </c>
      <c r="C184" t="str">
        <f>HYPERLINK("https://talan.bank.gov.ua/get-user-certificate/DA-A7LlvfY7PdQPxHtfN","Завантажити сертифікат")</f>
        <v>Завантажити сертифікат</v>
      </c>
    </row>
    <row r="185" spans="1:3" x14ac:dyDescent="0.3">
      <c r="A185">
        <v>184</v>
      </c>
      <c r="B185" t="s">
        <v>185</v>
      </c>
      <c r="C185" t="str">
        <f>HYPERLINK("https://talan.bank.gov.ua/get-user-certificate/DA-A7GbTmW17d-t7ibmK","Завантажити сертифікат")</f>
        <v>Завантажити сертифікат</v>
      </c>
    </row>
    <row r="186" spans="1:3" x14ac:dyDescent="0.3">
      <c r="A186">
        <v>185</v>
      </c>
      <c r="B186" t="s">
        <v>186</v>
      </c>
      <c r="C186" t="str">
        <f>HYPERLINK("https://talan.bank.gov.ua/get-user-certificate/DA-A7fmAZbRP10N8R45j","Завантажити сертифікат")</f>
        <v>Завантажити сертифікат</v>
      </c>
    </row>
    <row r="187" spans="1:3" x14ac:dyDescent="0.3">
      <c r="A187">
        <v>186</v>
      </c>
      <c r="B187" t="s">
        <v>187</v>
      </c>
      <c r="C187" t="str">
        <f>HYPERLINK("https://talan.bank.gov.ua/get-user-certificate/DA-A7RqjiQWLllpNeIJz","Завантажити сертифікат")</f>
        <v>Завантажити сертифікат</v>
      </c>
    </row>
    <row r="188" spans="1:3" x14ac:dyDescent="0.3">
      <c r="A188">
        <v>187</v>
      </c>
      <c r="B188" t="s">
        <v>188</v>
      </c>
      <c r="C188" t="str">
        <f>HYPERLINK("https://talan.bank.gov.ua/get-user-certificate/DA-A7vwYA4Gd-mpK7iK5","Завантажити сертифікат")</f>
        <v>Завантажити сертифікат</v>
      </c>
    </row>
    <row r="189" spans="1:3" x14ac:dyDescent="0.3">
      <c r="A189">
        <v>188</v>
      </c>
      <c r="B189" t="s">
        <v>189</v>
      </c>
      <c r="C189" t="str">
        <f>HYPERLINK("https://talan.bank.gov.ua/get-user-certificate/DA-A74F_xsVBbODjiN3d","Завантажити сертифікат")</f>
        <v>Завантажити сертифікат</v>
      </c>
    </row>
    <row r="190" spans="1:3" x14ac:dyDescent="0.3">
      <c r="A190">
        <v>189</v>
      </c>
      <c r="B190" t="s">
        <v>190</v>
      </c>
      <c r="C190" t="str">
        <f>HYPERLINK("https://talan.bank.gov.ua/get-user-certificate/DA-A79Qyrn0RjlKsEePM","Завантажити сертифікат")</f>
        <v>Завантажити сертифікат</v>
      </c>
    </row>
    <row r="191" spans="1:3" x14ac:dyDescent="0.3">
      <c r="A191">
        <v>190</v>
      </c>
      <c r="B191" t="s">
        <v>191</v>
      </c>
      <c r="C191" t="str">
        <f>HYPERLINK("https://talan.bank.gov.ua/get-user-certificate/DA-A74bFLqQEoB3bef5s","Завантажити сертифікат")</f>
        <v>Завантажити сертифікат</v>
      </c>
    </row>
    <row r="192" spans="1:3" x14ac:dyDescent="0.3">
      <c r="A192">
        <v>191</v>
      </c>
      <c r="B192" t="s">
        <v>192</v>
      </c>
      <c r="C192" t="str">
        <f>HYPERLINK("https://talan.bank.gov.ua/get-user-certificate/DA-A7Jyby0TKwYbJNCcn","Завантажити сертифікат")</f>
        <v>Завантажити сертифікат</v>
      </c>
    </row>
    <row r="193" spans="1:3" x14ac:dyDescent="0.3">
      <c r="A193">
        <v>192</v>
      </c>
      <c r="B193" t="s">
        <v>193</v>
      </c>
      <c r="C193" t="str">
        <f>HYPERLINK("https://talan.bank.gov.ua/get-user-certificate/DA-A7dvw1RvlzvPnIGzJ","Завантажити сертифікат")</f>
        <v>Завантажити сертифікат</v>
      </c>
    </row>
    <row r="194" spans="1:3" x14ac:dyDescent="0.3">
      <c r="A194">
        <v>193</v>
      </c>
      <c r="B194" t="s">
        <v>194</v>
      </c>
      <c r="C194" t="str">
        <f>HYPERLINK("https://talan.bank.gov.ua/get-user-certificate/DA-A7IDna420Ce_tk4Zh","Завантажити сертифікат")</f>
        <v>Завантажити сертифікат</v>
      </c>
    </row>
    <row r="195" spans="1:3" x14ac:dyDescent="0.3">
      <c r="A195">
        <v>194</v>
      </c>
      <c r="B195" t="s">
        <v>195</v>
      </c>
      <c r="C195" t="str">
        <f>HYPERLINK("https://talan.bank.gov.ua/get-user-certificate/DA-A7BRkoxFUgp3X-1Tm","Завантажити сертифікат")</f>
        <v>Завантажити сертифікат</v>
      </c>
    </row>
    <row r="196" spans="1:3" x14ac:dyDescent="0.3">
      <c r="A196">
        <v>195</v>
      </c>
      <c r="B196" t="s">
        <v>196</v>
      </c>
      <c r="C196" t="str">
        <f>HYPERLINK("https://talan.bank.gov.ua/get-user-certificate/DA-A7j3jzvMwtTETlrTg","Завантажити сертифікат")</f>
        <v>Завантажити сертифікат</v>
      </c>
    </row>
    <row r="197" spans="1:3" x14ac:dyDescent="0.3">
      <c r="A197">
        <v>196</v>
      </c>
      <c r="B197" t="s">
        <v>197</v>
      </c>
      <c r="C197" t="str">
        <f>HYPERLINK("https://talan.bank.gov.ua/get-user-certificate/DA-A7BodcgBeLjjs2axA","Завантажити сертифікат")</f>
        <v>Завантажити сертифікат</v>
      </c>
    </row>
    <row r="198" spans="1:3" x14ac:dyDescent="0.3">
      <c r="A198">
        <v>197</v>
      </c>
      <c r="B198" t="s">
        <v>198</v>
      </c>
      <c r="C198" t="str">
        <f>HYPERLINK("https://talan.bank.gov.ua/get-user-certificate/DA-A70RySTDLtVsrpHR7","Завантажити сертифікат")</f>
        <v>Завантажити сертифікат</v>
      </c>
    </row>
    <row r="199" spans="1:3" x14ac:dyDescent="0.3">
      <c r="A199">
        <v>198</v>
      </c>
      <c r="B199" t="s">
        <v>199</v>
      </c>
      <c r="C199" t="str">
        <f>HYPERLINK("https://talan.bank.gov.ua/get-user-certificate/DA-A7cvVybr1Zf63SCAl","Завантажити сертифікат")</f>
        <v>Завантажити сертифікат</v>
      </c>
    </row>
    <row r="200" spans="1:3" x14ac:dyDescent="0.3">
      <c r="A200">
        <v>199</v>
      </c>
      <c r="B200" t="s">
        <v>200</v>
      </c>
      <c r="C200" t="str">
        <f>HYPERLINK("https://talan.bank.gov.ua/get-user-certificate/DA-A7GvagwTc9SxrV3lU","Завантажити сертифікат")</f>
        <v>Завантажити сертифікат</v>
      </c>
    </row>
    <row r="201" spans="1:3" x14ac:dyDescent="0.3">
      <c r="A201">
        <v>200</v>
      </c>
      <c r="B201" t="s">
        <v>201</v>
      </c>
      <c r="C201" t="str">
        <f>HYPERLINK("https://talan.bank.gov.ua/get-user-certificate/DA-A7wEqRNQo4kT2RTUX","Завантажити сертифікат")</f>
        <v>Завантажити сертифікат</v>
      </c>
    </row>
    <row r="202" spans="1:3" x14ac:dyDescent="0.3">
      <c r="A202">
        <v>201</v>
      </c>
      <c r="B202" t="s">
        <v>202</v>
      </c>
      <c r="C202" t="str">
        <f>HYPERLINK("https://talan.bank.gov.ua/get-user-certificate/DA-A7eTNeZ5VFz7Fe_pU","Завантажити сертифікат")</f>
        <v>Завантажити сертифікат</v>
      </c>
    </row>
    <row r="203" spans="1:3" x14ac:dyDescent="0.3">
      <c r="A203">
        <v>202</v>
      </c>
      <c r="B203" t="s">
        <v>203</v>
      </c>
      <c r="C203" t="str">
        <f>HYPERLINK("https://talan.bank.gov.ua/get-user-certificate/DA-A7D6C8CbUgwiY5StJ","Завантажити сертифікат")</f>
        <v>Завантажити сертифікат</v>
      </c>
    </row>
    <row r="204" spans="1:3" x14ac:dyDescent="0.3">
      <c r="A204">
        <v>203</v>
      </c>
      <c r="B204" t="s">
        <v>204</v>
      </c>
      <c r="C204" t="str">
        <f>HYPERLINK("https://talan.bank.gov.ua/get-user-certificate/DA-A7cnbAcCEFBCTfr4Z","Завантажити сертифікат")</f>
        <v>Завантажити сертифікат</v>
      </c>
    </row>
    <row r="205" spans="1:3" x14ac:dyDescent="0.3">
      <c r="A205">
        <v>204</v>
      </c>
      <c r="B205" t="s">
        <v>205</v>
      </c>
      <c r="C205" t="str">
        <f>HYPERLINK("https://talan.bank.gov.ua/get-user-certificate/DA-A7RELpcUWV58JfAsK","Завантажити сертифікат")</f>
        <v>Завантажити сертифікат</v>
      </c>
    </row>
    <row r="206" spans="1:3" x14ac:dyDescent="0.3">
      <c r="A206">
        <v>205</v>
      </c>
      <c r="B206" t="s">
        <v>206</v>
      </c>
      <c r="C206" t="str">
        <f>HYPERLINK("https://talan.bank.gov.ua/get-user-certificate/DA-A7R0PWs5H_-_58oMf","Завантажити сертифікат")</f>
        <v>Завантажити сертифікат</v>
      </c>
    </row>
    <row r="207" spans="1:3" x14ac:dyDescent="0.3">
      <c r="A207">
        <v>206</v>
      </c>
      <c r="B207" t="s">
        <v>207</v>
      </c>
      <c r="C207" t="str">
        <f>HYPERLINK("https://talan.bank.gov.ua/get-user-certificate/DA-A7xihJUtfNubcsTfs","Завантажити сертифікат")</f>
        <v>Завантажити сертифікат</v>
      </c>
    </row>
    <row r="208" spans="1:3" x14ac:dyDescent="0.3">
      <c r="A208">
        <v>207</v>
      </c>
      <c r="B208" t="s">
        <v>208</v>
      </c>
      <c r="C208" t="str">
        <f>HYPERLINK("https://talan.bank.gov.ua/get-user-certificate/DA-A7_M9idDWlMCQOzCA","Завантажити сертифікат")</f>
        <v>Завантажити сертифікат</v>
      </c>
    </row>
    <row r="209" spans="1:3" x14ac:dyDescent="0.3">
      <c r="A209">
        <v>208</v>
      </c>
      <c r="B209" t="s">
        <v>209</v>
      </c>
      <c r="C209" t="str">
        <f>HYPERLINK("https://talan.bank.gov.ua/get-user-certificate/DA-A7XPX2kdzXfPe9BST","Завантажити сертифікат")</f>
        <v>Завантажити сертифікат</v>
      </c>
    </row>
    <row r="210" spans="1:3" x14ac:dyDescent="0.3">
      <c r="A210">
        <v>209</v>
      </c>
      <c r="B210" t="s">
        <v>210</v>
      </c>
      <c r="C210" t="str">
        <f>HYPERLINK("https://talan.bank.gov.ua/get-user-certificate/DA-A75_uLUhCIDlgutKF","Завантажити сертифікат")</f>
        <v>Завантажити сертифікат</v>
      </c>
    </row>
    <row r="211" spans="1:3" x14ac:dyDescent="0.3">
      <c r="A211">
        <v>210</v>
      </c>
      <c r="B211" t="s">
        <v>211</v>
      </c>
      <c r="C211" t="str">
        <f>HYPERLINK("https://talan.bank.gov.ua/get-user-certificate/DA-A7CsXlbK1kNPirwGG","Завантажити сертифікат")</f>
        <v>Завантажити сертифікат</v>
      </c>
    </row>
    <row r="212" spans="1:3" x14ac:dyDescent="0.3">
      <c r="A212">
        <v>211</v>
      </c>
      <c r="B212" t="s">
        <v>212</v>
      </c>
      <c r="C212" t="str">
        <f>HYPERLINK("https://talan.bank.gov.ua/get-user-certificate/DA-A7_AahE4M2SbBNs-u","Завантажити сертифікат")</f>
        <v>Завантажити сертифікат</v>
      </c>
    </row>
    <row r="213" spans="1:3" x14ac:dyDescent="0.3">
      <c r="A213">
        <v>212</v>
      </c>
      <c r="B213" t="s">
        <v>213</v>
      </c>
      <c r="C213" t="str">
        <f>HYPERLINK("https://talan.bank.gov.ua/get-user-certificate/DA-A7ypxEx5A26e0jGJj","Завантажити сертифікат")</f>
        <v>Завантажити сертифікат</v>
      </c>
    </row>
    <row r="214" spans="1:3" x14ac:dyDescent="0.3">
      <c r="A214">
        <v>213</v>
      </c>
      <c r="B214" t="s">
        <v>214</v>
      </c>
      <c r="C214" t="str">
        <f>HYPERLINK("https://talan.bank.gov.ua/get-user-certificate/DA-A7po-iqbO-BGIphVe","Завантажити сертифікат")</f>
        <v>Завантажити сертифікат</v>
      </c>
    </row>
    <row r="215" spans="1:3" x14ac:dyDescent="0.3">
      <c r="A215">
        <v>214</v>
      </c>
      <c r="B215" t="s">
        <v>215</v>
      </c>
      <c r="C215" t="str">
        <f>HYPERLINK("https://talan.bank.gov.ua/get-user-certificate/DA-A7pibHYuiOf8sZsQo","Завантажити сертифікат")</f>
        <v>Завантажити сертифікат</v>
      </c>
    </row>
    <row r="216" spans="1:3" x14ac:dyDescent="0.3">
      <c r="A216">
        <v>215</v>
      </c>
      <c r="B216" t="s">
        <v>216</v>
      </c>
      <c r="C216" t="str">
        <f>HYPERLINK("https://talan.bank.gov.ua/get-user-certificate/DA-A7H16-0ZTK_6QZoTS","Завантажити сертифікат")</f>
        <v>Завантажити сертифікат</v>
      </c>
    </row>
    <row r="217" spans="1:3" x14ac:dyDescent="0.3">
      <c r="A217">
        <v>216</v>
      </c>
      <c r="B217" t="s">
        <v>217</v>
      </c>
      <c r="C217" t="str">
        <f>HYPERLINK("https://talan.bank.gov.ua/get-user-certificate/DA-A7TEO8KyIfiZWOkxF","Завантажити сертифікат")</f>
        <v>Завантажити сертифікат</v>
      </c>
    </row>
    <row r="218" spans="1:3" x14ac:dyDescent="0.3">
      <c r="A218">
        <v>217</v>
      </c>
      <c r="B218" t="s">
        <v>218</v>
      </c>
      <c r="C218" t="str">
        <f>HYPERLINK("https://talan.bank.gov.ua/get-user-certificate/DA-A7mt9ohy2MHw9TnVo","Завантажити сертифікат")</f>
        <v>Завантажити сертифікат</v>
      </c>
    </row>
    <row r="219" spans="1:3" x14ac:dyDescent="0.3">
      <c r="A219">
        <v>218</v>
      </c>
      <c r="B219" t="s">
        <v>219</v>
      </c>
      <c r="C219" t="str">
        <f>HYPERLINK("https://talan.bank.gov.ua/get-user-certificate/DA-A78kxAXLX4VdlZgVg","Завантажити сертифікат")</f>
        <v>Завантажити сертифікат</v>
      </c>
    </row>
    <row r="220" spans="1:3" x14ac:dyDescent="0.3">
      <c r="A220">
        <v>219</v>
      </c>
      <c r="B220" t="s">
        <v>220</v>
      </c>
      <c r="C220" t="str">
        <f>HYPERLINK("https://talan.bank.gov.ua/get-user-certificate/DA-A7i2uJMh2NO3Us_pG","Завантажити сертифікат")</f>
        <v>Завантажити сертифікат</v>
      </c>
    </row>
    <row r="221" spans="1:3" x14ac:dyDescent="0.3">
      <c r="A221">
        <v>220</v>
      </c>
      <c r="B221" t="s">
        <v>221</v>
      </c>
      <c r="C221" t="str">
        <f>HYPERLINK("https://talan.bank.gov.ua/get-user-certificate/DA-A79PXnCP_QHD-gYQ3","Завантажити сертифікат")</f>
        <v>Завантажити сертифікат</v>
      </c>
    </row>
    <row r="222" spans="1:3" x14ac:dyDescent="0.3">
      <c r="A222">
        <v>221</v>
      </c>
      <c r="B222" t="s">
        <v>222</v>
      </c>
      <c r="C222" t="str">
        <f>HYPERLINK("https://talan.bank.gov.ua/get-user-certificate/DA-A7xNyCMaNuZw32vdc","Завантажити сертифікат")</f>
        <v>Завантажити сертифікат</v>
      </c>
    </row>
    <row r="223" spans="1:3" x14ac:dyDescent="0.3">
      <c r="A223">
        <v>222</v>
      </c>
      <c r="B223" t="s">
        <v>223</v>
      </c>
      <c r="C223" t="str">
        <f>HYPERLINK("https://talan.bank.gov.ua/get-user-certificate/DA-A7UVqGeC9Ti-PF4vI","Завантажити сертифікат")</f>
        <v>Завантажити сертифікат</v>
      </c>
    </row>
    <row r="224" spans="1:3" x14ac:dyDescent="0.3">
      <c r="A224">
        <v>223</v>
      </c>
      <c r="B224" t="s">
        <v>224</v>
      </c>
      <c r="C224" t="str">
        <f>HYPERLINK("https://talan.bank.gov.ua/get-user-certificate/DA-A7OtaZEkGcUghIA3q","Завантажити сертифікат")</f>
        <v>Завантажити сертифікат</v>
      </c>
    </row>
    <row r="225" spans="1:3" x14ac:dyDescent="0.3">
      <c r="A225">
        <v>224</v>
      </c>
      <c r="B225" t="s">
        <v>225</v>
      </c>
      <c r="C225" t="str">
        <f>HYPERLINK("https://talan.bank.gov.ua/get-user-certificate/DA-A7DtHVjstDfYRRrhO","Завантажити сертифікат")</f>
        <v>Завантажити сертифікат</v>
      </c>
    </row>
    <row r="226" spans="1:3" x14ac:dyDescent="0.3">
      <c r="A226">
        <v>225</v>
      </c>
      <c r="B226" t="s">
        <v>226</v>
      </c>
      <c r="C226" t="str">
        <f>HYPERLINK("https://talan.bank.gov.ua/get-user-certificate/DA-A77ALG0frED56Hy8W","Завантажити сертифікат")</f>
        <v>Завантажити сертифікат</v>
      </c>
    </row>
    <row r="227" spans="1:3" x14ac:dyDescent="0.3">
      <c r="A227">
        <v>226</v>
      </c>
      <c r="B227" t="s">
        <v>227</v>
      </c>
      <c r="C227" t="str">
        <f>HYPERLINK("https://talan.bank.gov.ua/get-user-certificate/DA-A7FaZzYdB4YcJIMcX","Завантажити сертифікат")</f>
        <v>Завантажити сертифікат</v>
      </c>
    </row>
    <row r="228" spans="1:3" x14ac:dyDescent="0.3">
      <c r="A228">
        <v>227</v>
      </c>
      <c r="B228" t="s">
        <v>228</v>
      </c>
      <c r="C228" t="str">
        <f>HYPERLINK("https://talan.bank.gov.ua/get-user-certificate/DA-A7qKZKBdm-0c0VKxC","Завантажити сертифікат")</f>
        <v>Завантажити сертифікат</v>
      </c>
    </row>
    <row r="229" spans="1:3" x14ac:dyDescent="0.3">
      <c r="A229">
        <v>228</v>
      </c>
      <c r="B229" t="s">
        <v>229</v>
      </c>
      <c r="C229" t="str">
        <f>HYPERLINK("https://talan.bank.gov.ua/get-user-certificate/DA-A78FSzEgUGYPG2j7T","Завантажити сертифікат")</f>
        <v>Завантажити сертифікат</v>
      </c>
    </row>
    <row r="230" spans="1:3" x14ac:dyDescent="0.3">
      <c r="A230">
        <v>229</v>
      </c>
      <c r="B230" t="s">
        <v>230</v>
      </c>
      <c r="C230" t="str">
        <f>HYPERLINK("https://talan.bank.gov.ua/get-user-certificate/DA-A7TniSpZxx__OL0Me","Завантажити сертифікат")</f>
        <v>Завантажити сертифікат</v>
      </c>
    </row>
    <row r="231" spans="1:3" x14ac:dyDescent="0.3">
      <c r="A231">
        <v>230</v>
      </c>
      <c r="B231" t="s">
        <v>231</v>
      </c>
      <c r="C231" t="str">
        <f>HYPERLINK("https://talan.bank.gov.ua/get-user-certificate/DA-A7Fh_3JtPHJphmNls","Завантажити сертифікат")</f>
        <v>Завантажити сертифікат</v>
      </c>
    </row>
    <row r="232" spans="1:3" x14ac:dyDescent="0.3">
      <c r="A232">
        <v>231</v>
      </c>
      <c r="B232" t="s">
        <v>232</v>
      </c>
      <c r="C232" t="str">
        <f>HYPERLINK("https://talan.bank.gov.ua/get-user-certificate/DA-A7SHvvBiciIQ_dv_k","Завантажити сертифікат")</f>
        <v>Завантажити сертифікат</v>
      </c>
    </row>
    <row r="233" spans="1:3" x14ac:dyDescent="0.3">
      <c r="A233">
        <v>232</v>
      </c>
      <c r="B233" t="s">
        <v>233</v>
      </c>
      <c r="C233" t="str">
        <f>HYPERLINK("https://talan.bank.gov.ua/get-user-certificate/DA-A7PMBBObUno4tapLk","Завантажити сертифікат")</f>
        <v>Завантажити сертифікат</v>
      </c>
    </row>
    <row r="234" spans="1:3" x14ac:dyDescent="0.3">
      <c r="A234">
        <v>233</v>
      </c>
      <c r="B234" t="s">
        <v>234</v>
      </c>
      <c r="C234" t="str">
        <f>HYPERLINK("https://talan.bank.gov.ua/get-user-certificate/DA-A7WnrSmmwTT1vrfMB","Завантажити сертифікат")</f>
        <v>Завантажити сертифікат</v>
      </c>
    </row>
    <row r="235" spans="1:3" x14ac:dyDescent="0.3">
      <c r="A235">
        <v>234</v>
      </c>
      <c r="B235" t="s">
        <v>235</v>
      </c>
      <c r="C235" t="str">
        <f>HYPERLINK("https://talan.bank.gov.ua/get-user-certificate/DA-A7uKLlMDCTZRKiqtm","Завантажити сертифікат")</f>
        <v>Завантажити сертифікат</v>
      </c>
    </row>
    <row r="236" spans="1:3" x14ac:dyDescent="0.3">
      <c r="A236">
        <v>235</v>
      </c>
      <c r="B236" t="s">
        <v>236</v>
      </c>
      <c r="C236" t="str">
        <f>HYPERLINK("https://talan.bank.gov.ua/get-user-certificate/DA-A7o6MvfYy9oRPZn96","Завантажити сертифікат")</f>
        <v>Завантажити сертифікат</v>
      </c>
    </row>
    <row r="237" spans="1:3" x14ac:dyDescent="0.3">
      <c r="A237">
        <v>236</v>
      </c>
      <c r="B237" t="s">
        <v>237</v>
      </c>
      <c r="C237" t="str">
        <f>HYPERLINK("https://talan.bank.gov.ua/get-user-certificate/DA-A7EMwOZbxYFcTI4Yu","Завантажити сертифікат")</f>
        <v>Завантажити сертифікат</v>
      </c>
    </row>
    <row r="238" spans="1:3" x14ac:dyDescent="0.3">
      <c r="A238">
        <v>237</v>
      </c>
      <c r="B238" t="s">
        <v>238</v>
      </c>
      <c r="C238" t="str">
        <f>HYPERLINK("https://talan.bank.gov.ua/get-user-certificate/DA-A7_BljR0CKbBlYJQ5","Завантажити сертифікат")</f>
        <v>Завантажити сертифікат</v>
      </c>
    </row>
    <row r="239" spans="1:3" x14ac:dyDescent="0.3">
      <c r="A239">
        <v>238</v>
      </c>
      <c r="B239" t="s">
        <v>239</v>
      </c>
      <c r="C239" t="str">
        <f>HYPERLINK("https://talan.bank.gov.ua/get-user-certificate/DA-A7LmFOQ6FPUVX8xeb","Завантажити сертифікат")</f>
        <v>Завантажити сертифікат</v>
      </c>
    </row>
    <row r="240" spans="1:3" x14ac:dyDescent="0.3">
      <c r="A240">
        <v>239</v>
      </c>
      <c r="B240" t="s">
        <v>240</v>
      </c>
      <c r="C240" t="str">
        <f>HYPERLINK("https://talan.bank.gov.ua/get-user-certificate/DA-A7Aj2IbKRMOByQJAc","Завантажити сертифікат")</f>
        <v>Завантажити сертифікат</v>
      </c>
    </row>
    <row r="241" spans="1:3" x14ac:dyDescent="0.3">
      <c r="A241">
        <v>240</v>
      </c>
      <c r="B241" t="s">
        <v>241</v>
      </c>
      <c r="C241" t="str">
        <f>HYPERLINK("https://talan.bank.gov.ua/get-user-certificate/DA-A7GtZ_kyaTSqPcgd9","Завантажити сертифікат")</f>
        <v>Завантажити сертифікат</v>
      </c>
    </row>
    <row r="242" spans="1:3" x14ac:dyDescent="0.3">
      <c r="A242">
        <v>241</v>
      </c>
      <c r="B242" t="s">
        <v>242</v>
      </c>
      <c r="C242" t="str">
        <f>HYPERLINK("https://talan.bank.gov.ua/get-user-certificate/DA-A7J2cEUgHLdxTz_qF","Завантажити сертифікат")</f>
        <v>Завантажити сертифікат</v>
      </c>
    </row>
    <row r="243" spans="1:3" x14ac:dyDescent="0.3">
      <c r="A243">
        <v>242</v>
      </c>
      <c r="B243" t="s">
        <v>243</v>
      </c>
      <c r="C243" t="str">
        <f>HYPERLINK("https://talan.bank.gov.ua/get-user-certificate/DA-A7J3BAFFctDRvdOFt","Завантажити сертифікат")</f>
        <v>Завантажити сертифікат</v>
      </c>
    </row>
    <row r="244" spans="1:3" x14ac:dyDescent="0.3">
      <c r="A244">
        <v>243</v>
      </c>
      <c r="B244" t="s">
        <v>244</v>
      </c>
      <c r="C244" t="str">
        <f>HYPERLINK("https://talan.bank.gov.ua/get-user-certificate/DA-A7-KnkzyXAA-XmEPi","Завантажити сертифікат")</f>
        <v>Завантажити сертифікат</v>
      </c>
    </row>
    <row r="245" spans="1:3" x14ac:dyDescent="0.3">
      <c r="A245">
        <v>244</v>
      </c>
      <c r="B245" t="s">
        <v>245</v>
      </c>
      <c r="C245" t="str">
        <f>HYPERLINK("https://talan.bank.gov.ua/get-user-certificate/DA-A7njrGi598Kk5_7HH","Завантажити сертифікат")</f>
        <v>Завантажити сертифікат</v>
      </c>
    </row>
    <row r="246" spans="1:3" x14ac:dyDescent="0.3">
      <c r="A246">
        <v>245</v>
      </c>
      <c r="B246" t="s">
        <v>246</v>
      </c>
      <c r="C246" t="str">
        <f>HYPERLINK("https://talan.bank.gov.ua/get-user-certificate/DA-A7S6v6lvLw2YEshR-","Завантажити сертифікат")</f>
        <v>Завантажити сертифікат</v>
      </c>
    </row>
    <row r="247" spans="1:3" x14ac:dyDescent="0.3">
      <c r="A247">
        <v>246</v>
      </c>
      <c r="B247" t="s">
        <v>247</v>
      </c>
      <c r="C247" t="str">
        <f>HYPERLINK("https://talan.bank.gov.ua/get-user-certificate/DA-A7FmE6dgQdeBjc3nD","Завантажити сертифікат")</f>
        <v>Завантажити сертифікат</v>
      </c>
    </row>
    <row r="248" spans="1:3" x14ac:dyDescent="0.3">
      <c r="A248">
        <v>247</v>
      </c>
      <c r="B248" t="s">
        <v>248</v>
      </c>
      <c r="C248" t="str">
        <f>HYPERLINK("https://talan.bank.gov.ua/get-user-certificate/DA-A79eI_pox48nva6u7","Завантажити сертифікат")</f>
        <v>Завантажити сертифікат</v>
      </c>
    </row>
    <row r="249" spans="1:3" x14ac:dyDescent="0.3">
      <c r="A249">
        <v>248</v>
      </c>
      <c r="B249" t="s">
        <v>249</v>
      </c>
      <c r="C249" t="str">
        <f>HYPERLINK("https://talan.bank.gov.ua/get-user-certificate/DA-A71Lj3Z-rZih9EUd1","Завантажити сертифікат")</f>
        <v>Завантажити сертифікат</v>
      </c>
    </row>
    <row r="250" spans="1:3" x14ac:dyDescent="0.3">
      <c r="A250">
        <v>249</v>
      </c>
      <c r="B250" t="s">
        <v>250</v>
      </c>
      <c r="C250" t="str">
        <f>HYPERLINK("https://talan.bank.gov.ua/get-user-certificate/DA-A7jR2ZUl2rXO0HlaC","Завантажити сертифікат")</f>
        <v>Завантажити сертифікат</v>
      </c>
    </row>
    <row r="251" spans="1:3" x14ac:dyDescent="0.3">
      <c r="A251">
        <v>250</v>
      </c>
      <c r="B251" t="s">
        <v>251</v>
      </c>
      <c r="C251" t="str">
        <f>HYPERLINK("https://talan.bank.gov.ua/get-user-certificate/DA-A7OVIBzxyw2ynkz9g","Завантажити сертифікат")</f>
        <v>Завантажити сертифікат</v>
      </c>
    </row>
    <row r="252" spans="1:3" x14ac:dyDescent="0.3">
      <c r="A252">
        <v>251</v>
      </c>
      <c r="B252" t="s">
        <v>252</v>
      </c>
      <c r="C252" t="str">
        <f>HYPERLINK("https://talan.bank.gov.ua/get-user-certificate/DA-A74hAn8vIZ-NFRXVK","Завантажити сертифікат")</f>
        <v>Завантажити сертифікат</v>
      </c>
    </row>
    <row r="253" spans="1:3" x14ac:dyDescent="0.3">
      <c r="A253">
        <v>252</v>
      </c>
      <c r="B253" t="s">
        <v>253</v>
      </c>
      <c r="C253" t="str">
        <f>HYPERLINK("https://talan.bank.gov.ua/get-user-certificate/DA-A7w2lhG0u2nOoalho","Завантажити сертифікат")</f>
        <v>Завантажити сертифікат</v>
      </c>
    </row>
    <row r="254" spans="1:3" x14ac:dyDescent="0.3">
      <c r="A254">
        <v>253</v>
      </c>
      <c r="B254" t="s">
        <v>254</v>
      </c>
      <c r="C254" t="str">
        <f>HYPERLINK("https://talan.bank.gov.ua/get-user-certificate/DA-A7iu5tsaoCbfn54mS","Завантажити сертифікат")</f>
        <v>Завантажити сертифікат</v>
      </c>
    </row>
    <row r="255" spans="1:3" x14ac:dyDescent="0.3">
      <c r="A255">
        <v>254</v>
      </c>
      <c r="B255" t="s">
        <v>255</v>
      </c>
      <c r="C255" t="str">
        <f>HYPERLINK("https://talan.bank.gov.ua/get-user-certificate/DA-A7POj757HwFu38YoP","Завантажити сертифікат")</f>
        <v>Завантажити сертифікат</v>
      </c>
    </row>
    <row r="256" spans="1:3" x14ac:dyDescent="0.3">
      <c r="A256">
        <v>255</v>
      </c>
      <c r="B256" t="s">
        <v>256</v>
      </c>
      <c r="C256" t="str">
        <f>HYPERLINK("https://talan.bank.gov.ua/get-user-certificate/DA-A7yUNndls7GoL0NDk","Завантажити сертифікат")</f>
        <v>Завантажити сертифікат</v>
      </c>
    </row>
    <row r="257" spans="1:3" x14ac:dyDescent="0.3">
      <c r="A257">
        <v>256</v>
      </c>
      <c r="B257" t="s">
        <v>257</v>
      </c>
      <c r="C257" t="str">
        <f>HYPERLINK("https://talan.bank.gov.ua/get-user-certificate/DA-A7GeT3ke5AY2uVVPP","Завантажити сертифікат")</f>
        <v>Завантажити сертифікат</v>
      </c>
    </row>
    <row r="258" spans="1:3" x14ac:dyDescent="0.3">
      <c r="A258">
        <v>257</v>
      </c>
      <c r="B258" t="s">
        <v>258</v>
      </c>
      <c r="C258" t="str">
        <f>HYPERLINK("https://talan.bank.gov.ua/get-user-certificate/DA-A7CA7I6OgF4B0CAba","Завантажити сертифікат")</f>
        <v>Завантажити сертифікат</v>
      </c>
    </row>
    <row r="259" spans="1:3" x14ac:dyDescent="0.3">
      <c r="A259">
        <v>258</v>
      </c>
      <c r="B259" t="s">
        <v>259</v>
      </c>
      <c r="C259" t="str">
        <f>HYPERLINK("https://talan.bank.gov.ua/get-user-certificate/DA-A79nHqEqarR8tQUhq","Завантажити сертифікат")</f>
        <v>Завантажити сертифікат</v>
      </c>
    </row>
    <row r="260" spans="1:3" x14ac:dyDescent="0.3">
      <c r="A260">
        <v>259</v>
      </c>
      <c r="B260" t="s">
        <v>260</v>
      </c>
      <c r="C260" t="str">
        <f>HYPERLINK("https://talan.bank.gov.ua/get-user-certificate/DA-A7x3-bCMW8fDqz-rq","Завантажити сертифікат")</f>
        <v>Завантажити сертифікат</v>
      </c>
    </row>
    <row r="261" spans="1:3" x14ac:dyDescent="0.3">
      <c r="A261">
        <v>260</v>
      </c>
      <c r="B261" t="s">
        <v>261</v>
      </c>
      <c r="C261" t="str">
        <f>HYPERLINK("https://talan.bank.gov.ua/get-user-certificate/DA-A7FqglIQo2-XfKvic","Завантажити сертифікат")</f>
        <v>Завантажити сертифікат</v>
      </c>
    </row>
    <row r="262" spans="1:3" x14ac:dyDescent="0.3">
      <c r="A262">
        <v>261</v>
      </c>
      <c r="B262" t="s">
        <v>262</v>
      </c>
      <c r="C262" t="str">
        <f>HYPERLINK("https://talan.bank.gov.ua/get-user-certificate/DA-A7MyJ607zHiWi5rV1","Завантажити сертифікат")</f>
        <v>Завантажити сертифікат</v>
      </c>
    </row>
    <row r="263" spans="1:3" x14ac:dyDescent="0.3">
      <c r="A263">
        <v>262</v>
      </c>
      <c r="B263" t="s">
        <v>263</v>
      </c>
      <c r="C263" t="str">
        <f>HYPERLINK("https://talan.bank.gov.ua/get-user-certificate/DA-A7GxAx9VRVyxlm8K9","Завантажити сертифікат")</f>
        <v>Завантажити сертифікат</v>
      </c>
    </row>
    <row r="264" spans="1:3" x14ac:dyDescent="0.3">
      <c r="A264">
        <v>263</v>
      </c>
      <c r="B264" t="s">
        <v>264</v>
      </c>
      <c r="C264" t="str">
        <f>HYPERLINK("https://talan.bank.gov.ua/get-user-certificate/DA-A7_9RpemN2OY5LOIM","Завантажити сертифікат")</f>
        <v>Завантажити сертифікат</v>
      </c>
    </row>
    <row r="265" spans="1:3" x14ac:dyDescent="0.3">
      <c r="A265">
        <v>264</v>
      </c>
      <c r="B265" t="s">
        <v>265</v>
      </c>
      <c r="C265" t="str">
        <f>HYPERLINK("https://talan.bank.gov.ua/get-user-certificate/DA-A7Tcim3cOE2orSP1X","Завантажити сертифікат")</f>
        <v>Завантажити сертифікат</v>
      </c>
    </row>
    <row r="266" spans="1:3" x14ac:dyDescent="0.3">
      <c r="A266">
        <v>265</v>
      </c>
      <c r="B266" t="s">
        <v>266</v>
      </c>
      <c r="C266" t="str">
        <f>HYPERLINK("https://talan.bank.gov.ua/get-user-certificate/DA-A7eZIaY3vZT4-o1fZ","Завантажити сертифікат")</f>
        <v>Завантажити сертифікат</v>
      </c>
    </row>
    <row r="267" spans="1:3" x14ac:dyDescent="0.3">
      <c r="A267">
        <v>266</v>
      </c>
      <c r="B267" t="s">
        <v>267</v>
      </c>
      <c r="C267" t="str">
        <f>HYPERLINK("https://talan.bank.gov.ua/get-user-certificate/DA-A745c5YGWc8czb0tQ","Завантажити сертифікат")</f>
        <v>Завантажити сертифікат</v>
      </c>
    </row>
    <row r="268" spans="1:3" x14ac:dyDescent="0.3">
      <c r="A268">
        <v>267</v>
      </c>
      <c r="B268" t="s">
        <v>268</v>
      </c>
      <c r="C268" t="str">
        <f>HYPERLINK("https://talan.bank.gov.ua/get-user-certificate/DA-A7QvI-3J4QJYsQcSv","Завантажити сертифікат")</f>
        <v>Завантажити сертифікат</v>
      </c>
    </row>
    <row r="269" spans="1:3" x14ac:dyDescent="0.3">
      <c r="A269">
        <v>268</v>
      </c>
      <c r="B269" t="s">
        <v>269</v>
      </c>
      <c r="C269" t="str">
        <f>HYPERLINK("https://talan.bank.gov.ua/get-user-certificate/DA-A7n_vjnO_gXTZ44M1","Завантажити сертифікат")</f>
        <v>Завантажити сертифікат</v>
      </c>
    </row>
    <row r="270" spans="1:3" x14ac:dyDescent="0.3">
      <c r="A270">
        <v>269</v>
      </c>
      <c r="B270" t="s">
        <v>270</v>
      </c>
      <c r="C270" t="str">
        <f>HYPERLINK("https://talan.bank.gov.ua/get-user-certificate/DA-A7WiRzyJPCoLMQSki","Завантажити сертифікат")</f>
        <v>Завантажити сертифікат</v>
      </c>
    </row>
    <row r="271" spans="1:3" x14ac:dyDescent="0.3">
      <c r="A271">
        <v>270</v>
      </c>
      <c r="B271" t="s">
        <v>271</v>
      </c>
      <c r="C271" t="str">
        <f>HYPERLINK("https://talan.bank.gov.ua/get-user-certificate/DA-A7Wtwg7xB65AkW8xH","Завантажити сертифікат")</f>
        <v>Завантажити сертифікат</v>
      </c>
    </row>
    <row r="272" spans="1:3" x14ac:dyDescent="0.3">
      <c r="A272">
        <v>271</v>
      </c>
      <c r="B272" t="s">
        <v>272</v>
      </c>
      <c r="C272" t="str">
        <f>HYPERLINK("https://talan.bank.gov.ua/get-user-certificate/DA-A7789skOvEfJXjHhc","Завантажити сертифікат")</f>
        <v>Завантажити сертифікат</v>
      </c>
    </row>
    <row r="273" spans="1:3" x14ac:dyDescent="0.3">
      <c r="A273">
        <v>272</v>
      </c>
      <c r="B273" t="s">
        <v>273</v>
      </c>
      <c r="C273" t="str">
        <f>HYPERLINK("https://talan.bank.gov.ua/get-user-certificate/DA-A7adIh8IRNL1uuPIj","Завантажити сертифікат")</f>
        <v>Завантажити сертифікат</v>
      </c>
    </row>
    <row r="274" spans="1:3" x14ac:dyDescent="0.3">
      <c r="A274">
        <v>273</v>
      </c>
      <c r="B274" t="s">
        <v>274</v>
      </c>
      <c r="C274" t="str">
        <f>HYPERLINK("https://talan.bank.gov.ua/get-user-certificate/DA-A7zwyyeKRe86VSIib","Завантажити сертифікат")</f>
        <v>Завантажити сертифікат</v>
      </c>
    </row>
    <row r="275" spans="1:3" x14ac:dyDescent="0.3">
      <c r="A275">
        <v>274</v>
      </c>
      <c r="B275" t="s">
        <v>275</v>
      </c>
      <c r="C275" t="str">
        <f>HYPERLINK("https://talan.bank.gov.ua/get-user-certificate/DA-A7kMzRuYdfPsgWx85","Завантажити сертифікат")</f>
        <v>Завантажити сертифікат</v>
      </c>
    </row>
    <row r="276" spans="1:3" x14ac:dyDescent="0.3">
      <c r="A276">
        <v>275</v>
      </c>
      <c r="B276" t="s">
        <v>276</v>
      </c>
      <c r="C276" t="str">
        <f>HYPERLINK("https://talan.bank.gov.ua/get-user-certificate/DA-A7DiJFafzbY-8Uegc","Завантажити сертифікат")</f>
        <v>Завантажити сертифікат</v>
      </c>
    </row>
    <row r="277" spans="1:3" x14ac:dyDescent="0.3">
      <c r="A277">
        <v>276</v>
      </c>
      <c r="B277" t="s">
        <v>277</v>
      </c>
      <c r="C277" t="str">
        <f>HYPERLINK("https://talan.bank.gov.ua/get-user-certificate/DA-A7bzISHdq0g3hNQWg","Завантажити сертифікат")</f>
        <v>Завантажити сертифікат</v>
      </c>
    </row>
    <row r="278" spans="1:3" x14ac:dyDescent="0.3">
      <c r="A278">
        <v>277</v>
      </c>
      <c r="B278" t="s">
        <v>278</v>
      </c>
      <c r="C278" t="str">
        <f>HYPERLINK("https://talan.bank.gov.ua/get-user-certificate/DA-A7OT2oEE-5ghdOxUA","Завантажити сертифікат")</f>
        <v>Завантажити сертифікат</v>
      </c>
    </row>
    <row r="279" spans="1:3" x14ac:dyDescent="0.3">
      <c r="A279">
        <v>278</v>
      </c>
      <c r="B279" t="s">
        <v>279</v>
      </c>
      <c r="C279" t="str">
        <f>HYPERLINK("https://talan.bank.gov.ua/get-user-certificate/DA-A7JJKABwWrHA7fnYU","Завантажити сертифікат")</f>
        <v>Завантажити сертифікат</v>
      </c>
    </row>
    <row r="280" spans="1:3" x14ac:dyDescent="0.3">
      <c r="A280">
        <v>279</v>
      </c>
      <c r="B280" t="s">
        <v>280</v>
      </c>
      <c r="C280" t="str">
        <f>HYPERLINK("https://talan.bank.gov.ua/get-user-certificate/DA-A7eOSRDWqPQWmpAtb","Завантажити сертифікат")</f>
        <v>Завантажити сертифікат</v>
      </c>
    </row>
    <row r="281" spans="1:3" x14ac:dyDescent="0.3">
      <c r="A281">
        <v>280</v>
      </c>
      <c r="B281" t="s">
        <v>281</v>
      </c>
      <c r="C281" t="str">
        <f>HYPERLINK("https://talan.bank.gov.ua/get-user-certificate/DA-A7BlwFMw35TK2-eKJ","Завантажити сертифікат")</f>
        <v>Завантажити сертифікат</v>
      </c>
    </row>
    <row r="282" spans="1:3" x14ac:dyDescent="0.3">
      <c r="A282">
        <v>281</v>
      </c>
      <c r="B282" t="s">
        <v>282</v>
      </c>
      <c r="C282" t="str">
        <f>HYPERLINK("https://talan.bank.gov.ua/get-user-certificate/DA-A77N_GIZjkkdJY3WN","Завантажити сертифікат")</f>
        <v>Завантажити сертифікат</v>
      </c>
    </row>
    <row r="283" spans="1:3" x14ac:dyDescent="0.3">
      <c r="A283">
        <v>282</v>
      </c>
      <c r="B283" t="s">
        <v>283</v>
      </c>
      <c r="C283" t="str">
        <f>HYPERLINK("https://talan.bank.gov.ua/get-user-certificate/DA-A7Tt_gIX0P4nC-A2_","Завантажити сертифікат")</f>
        <v>Завантажити сертифікат</v>
      </c>
    </row>
    <row r="284" spans="1:3" x14ac:dyDescent="0.3">
      <c r="A284">
        <v>283</v>
      </c>
      <c r="B284" t="s">
        <v>284</v>
      </c>
      <c r="C284" t="str">
        <f>HYPERLINK("https://talan.bank.gov.ua/get-user-certificate/DA-A7ro5RTxie7dRDt1P","Завантажити сертифікат")</f>
        <v>Завантажити сертифікат</v>
      </c>
    </row>
    <row r="285" spans="1:3" x14ac:dyDescent="0.3">
      <c r="A285">
        <v>284</v>
      </c>
      <c r="B285" t="s">
        <v>285</v>
      </c>
      <c r="C285" t="str">
        <f>HYPERLINK("https://talan.bank.gov.ua/get-user-certificate/DA-A79DfAQn5CzRuVEEO","Завантажити сертифікат")</f>
        <v>Завантажити сертифікат</v>
      </c>
    </row>
    <row r="286" spans="1:3" x14ac:dyDescent="0.3">
      <c r="A286">
        <v>285</v>
      </c>
      <c r="B286" t="s">
        <v>286</v>
      </c>
      <c r="C286" t="str">
        <f>HYPERLINK("https://talan.bank.gov.ua/get-user-certificate/DA-A7p4SDDlEzDP85FgS","Завантажити сертифікат")</f>
        <v>Завантажити сертифікат</v>
      </c>
    </row>
    <row r="287" spans="1:3" x14ac:dyDescent="0.3">
      <c r="A287">
        <v>286</v>
      </c>
      <c r="B287" t="s">
        <v>287</v>
      </c>
      <c r="C287" t="str">
        <f>HYPERLINK("https://talan.bank.gov.ua/get-user-certificate/DA-A7vQKUW7RaBHH2-zM","Завантажити сертифікат")</f>
        <v>Завантажити сертифікат</v>
      </c>
    </row>
    <row r="288" spans="1:3" x14ac:dyDescent="0.3">
      <c r="A288">
        <v>287</v>
      </c>
      <c r="B288" t="s">
        <v>288</v>
      </c>
      <c r="C288" t="str">
        <f>HYPERLINK("https://talan.bank.gov.ua/get-user-certificate/DA-A705AKoe_kQih7jLC","Завантажити сертифікат")</f>
        <v>Завантажити сертифікат</v>
      </c>
    </row>
    <row r="289" spans="1:3" x14ac:dyDescent="0.3">
      <c r="A289">
        <v>288</v>
      </c>
      <c r="B289" t="s">
        <v>289</v>
      </c>
      <c r="C289" t="str">
        <f>HYPERLINK("https://talan.bank.gov.ua/get-user-certificate/DA-A7C11SASgLOpCjYfm","Завантажити сертифікат")</f>
        <v>Завантажити сертифікат</v>
      </c>
    </row>
    <row r="290" spans="1:3" x14ac:dyDescent="0.3">
      <c r="A290">
        <v>289</v>
      </c>
      <c r="B290" t="s">
        <v>290</v>
      </c>
      <c r="C290" t="str">
        <f>HYPERLINK("https://talan.bank.gov.ua/get-user-certificate/DA-A7_0Or56b2SkegpGX","Завантажити сертифікат")</f>
        <v>Завантажити сертифікат</v>
      </c>
    </row>
    <row r="291" spans="1:3" x14ac:dyDescent="0.3">
      <c r="A291">
        <v>290</v>
      </c>
      <c r="B291" t="s">
        <v>291</v>
      </c>
      <c r="C291" t="str">
        <f>HYPERLINK("https://talan.bank.gov.ua/get-user-certificate/DA-A71mP2jYhAZtmRy4P","Завантажити сертифікат")</f>
        <v>Завантажити сертифікат</v>
      </c>
    </row>
    <row r="292" spans="1:3" x14ac:dyDescent="0.3">
      <c r="A292">
        <v>291</v>
      </c>
      <c r="B292" t="s">
        <v>292</v>
      </c>
      <c r="C292" t="str">
        <f>HYPERLINK("https://talan.bank.gov.ua/get-user-certificate/DA-A7auE01g7ui6GtB7v","Завантажити сертифікат")</f>
        <v>Завантажити сертифікат</v>
      </c>
    </row>
    <row r="293" spans="1:3" x14ac:dyDescent="0.3">
      <c r="A293">
        <v>292</v>
      </c>
      <c r="B293" t="s">
        <v>293</v>
      </c>
      <c r="C293" t="str">
        <f>HYPERLINK("https://talan.bank.gov.ua/get-user-certificate/DA-A7DlV4grNOjkhjyIG","Завантажити сертифікат")</f>
        <v>Завантажити сертифікат</v>
      </c>
    </row>
    <row r="294" spans="1:3" x14ac:dyDescent="0.3">
      <c r="A294">
        <v>293</v>
      </c>
      <c r="B294" t="s">
        <v>294</v>
      </c>
      <c r="C294" t="str">
        <f>HYPERLINK("https://talan.bank.gov.ua/get-user-certificate/DA-A7arNnmH_W8J6kwQe","Завантажити сертифікат")</f>
        <v>Завантажити сертифікат</v>
      </c>
    </row>
    <row r="295" spans="1:3" x14ac:dyDescent="0.3">
      <c r="A295">
        <v>294</v>
      </c>
      <c r="B295" t="s">
        <v>295</v>
      </c>
      <c r="C295" t="str">
        <f>HYPERLINK("https://talan.bank.gov.ua/get-user-certificate/DA-A755eYS8j0liPgNdd","Завантажити сертифікат")</f>
        <v>Завантажити сертифікат</v>
      </c>
    </row>
    <row r="296" spans="1:3" x14ac:dyDescent="0.3">
      <c r="A296">
        <v>295</v>
      </c>
      <c r="B296" t="s">
        <v>296</v>
      </c>
      <c r="C296" t="str">
        <f>HYPERLINK("https://talan.bank.gov.ua/get-user-certificate/DA-A7H5UNUiFeWVSKRpm","Завантажити сертифікат")</f>
        <v>Завантажити сертифікат</v>
      </c>
    </row>
    <row r="297" spans="1:3" x14ac:dyDescent="0.3">
      <c r="A297">
        <v>296</v>
      </c>
      <c r="B297" t="s">
        <v>297</v>
      </c>
      <c r="C297" t="str">
        <f>HYPERLINK("https://talan.bank.gov.ua/get-user-certificate/DA-A7LJ976hDdXY-eoRi","Завантажити сертифікат")</f>
        <v>Завантажити сертифікат</v>
      </c>
    </row>
    <row r="298" spans="1:3" x14ac:dyDescent="0.3">
      <c r="A298">
        <v>297</v>
      </c>
      <c r="B298" t="s">
        <v>298</v>
      </c>
      <c r="C298" t="str">
        <f>HYPERLINK("https://talan.bank.gov.ua/get-user-certificate/DA-A7lxHYrGRhzhH1yWG","Завантажити сертифікат")</f>
        <v>Завантажити сертифікат</v>
      </c>
    </row>
    <row r="299" spans="1:3" x14ac:dyDescent="0.3">
      <c r="A299">
        <v>298</v>
      </c>
      <c r="B299" t="s">
        <v>299</v>
      </c>
      <c r="C299" t="str">
        <f>HYPERLINK("https://talan.bank.gov.ua/get-user-certificate/DA-A70hVJgpzrkF8OmdX","Завантажити сертифікат")</f>
        <v>Завантажити сертифікат</v>
      </c>
    </row>
    <row r="300" spans="1:3" x14ac:dyDescent="0.3">
      <c r="A300">
        <v>299</v>
      </c>
      <c r="B300" t="s">
        <v>300</v>
      </c>
      <c r="C300" t="str">
        <f>HYPERLINK("https://talan.bank.gov.ua/get-user-certificate/DA-A7eQ_xQqpz-087rUZ","Завантажити сертифікат")</f>
        <v>Завантажити сертифікат</v>
      </c>
    </row>
    <row r="301" spans="1:3" x14ac:dyDescent="0.3">
      <c r="A301">
        <v>300</v>
      </c>
      <c r="B301" t="s">
        <v>301</v>
      </c>
      <c r="C301" t="str">
        <f>HYPERLINK("https://talan.bank.gov.ua/get-user-certificate/DA-A7QhuDgKlKsNyACJK","Завантажити сертифікат")</f>
        <v>Завантажити сертифікат</v>
      </c>
    </row>
    <row r="302" spans="1:3" x14ac:dyDescent="0.3">
      <c r="A302">
        <v>301</v>
      </c>
      <c r="B302" t="s">
        <v>302</v>
      </c>
      <c r="C302" t="str">
        <f>HYPERLINK("https://talan.bank.gov.ua/get-user-certificate/DA-A7JSbYWeM8zSpY8tY","Завантажити сертифікат")</f>
        <v>Завантажити сертифікат</v>
      </c>
    </row>
    <row r="303" spans="1:3" x14ac:dyDescent="0.3">
      <c r="A303">
        <v>302</v>
      </c>
      <c r="B303" t="s">
        <v>303</v>
      </c>
      <c r="C303" t="str">
        <f>HYPERLINK("https://talan.bank.gov.ua/get-user-certificate/DA-A7SkO-TIlGtdz5KhF","Завантажити сертифікат")</f>
        <v>Завантажити сертифікат</v>
      </c>
    </row>
    <row r="304" spans="1:3" x14ac:dyDescent="0.3">
      <c r="A304">
        <v>303</v>
      </c>
      <c r="B304" t="s">
        <v>304</v>
      </c>
      <c r="C304" t="str">
        <f>HYPERLINK("https://talan.bank.gov.ua/get-user-certificate/DA-A7LBx5-YL6-sdnxVK","Завантажити сертифікат")</f>
        <v>Завантажити сертифікат</v>
      </c>
    </row>
    <row r="305" spans="1:3" x14ac:dyDescent="0.3">
      <c r="A305">
        <v>304</v>
      </c>
      <c r="B305" t="s">
        <v>305</v>
      </c>
      <c r="C305" t="str">
        <f>HYPERLINK("https://talan.bank.gov.ua/get-user-certificate/DA-A7_GTIRaEyQNIEa9O","Завантажити сертифікат")</f>
        <v>Завантажити сертифікат</v>
      </c>
    </row>
    <row r="306" spans="1:3" x14ac:dyDescent="0.3">
      <c r="A306">
        <v>305</v>
      </c>
      <c r="B306" t="s">
        <v>306</v>
      </c>
      <c r="C306" t="str">
        <f>HYPERLINK("https://talan.bank.gov.ua/get-user-certificate/DA-A72kXGyasc2nmrzZd","Завантажити сертифікат")</f>
        <v>Завантажити сертифікат</v>
      </c>
    </row>
    <row r="307" spans="1:3" x14ac:dyDescent="0.3">
      <c r="A307">
        <v>306</v>
      </c>
      <c r="B307" t="s">
        <v>307</v>
      </c>
      <c r="C307" t="str">
        <f>HYPERLINK("https://talan.bank.gov.ua/get-user-certificate/DA-A72boYLKnLXhGYsQ1","Завантажити сертифікат")</f>
        <v>Завантажити сертифікат</v>
      </c>
    </row>
    <row r="308" spans="1:3" x14ac:dyDescent="0.3">
      <c r="A308">
        <v>307</v>
      </c>
      <c r="B308" t="s">
        <v>308</v>
      </c>
      <c r="C308" t="str">
        <f>HYPERLINK("https://talan.bank.gov.ua/get-user-certificate/DA-A7PF4tX5EPnIrgzaU","Завантажити сертифікат")</f>
        <v>Завантажити сертифікат</v>
      </c>
    </row>
    <row r="309" spans="1:3" x14ac:dyDescent="0.3">
      <c r="A309">
        <v>308</v>
      </c>
      <c r="B309" t="s">
        <v>309</v>
      </c>
      <c r="C309" t="str">
        <f>HYPERLINK("https://talan.bank.gov.ua/get-user-certificate/DA-A7AHoR3gqSGBTStwy","Завантажити сертифікат")</f>
        <v>Завантажити сертифікат</v>
      </c>
    </row>
    <row r="310" spans="1:3" x14ac:dyDescent="0.3">
      <c r="A310">
        <v>309</v>
      </c>
      <c r="B310" t="s">
        <v>310</v>
      </c>
      <c r="C310" t="str">
        <f>HYPERLINK("https://talan.bank.gov.ua/get-user-certificate/DA-A7_1Zic-NZrA22gXy","Завантажити сертифікат")</f>
        <v>Завантажити сертифікат</v>
      </c>
    </row>
    <row r="311" spans="1:3" x14ac:dyDescent="0.3">
      <c r="A311">
        <v>310</v>
      </c>
      <c r="B311" t="s">
        <v>311</v>
      </c>
      <c r="C311" t="str">
        <f>HYPERLINK("https://talan.bank.gov.ua/get-user-certificate/DA-A7Slrj0Te4HkaG6rR","Завантажити сертифікат")</f>
        <v>Завантажити сертифікат</v>
      </c>
    </row>
    <row r="312" spans="1:3" x14ac:dyDescent="0.3">
      <c r="A312">
        <v>311</v>
      </c>
      <c r="B312" t="s">
        <v>312</v>
      </c>
      <c r="C312" t="str">
        <f>HYPERLINK("https://talan.bank.gov.ua/get-user-certificate/DA-A7KYiNQwIHDl95I-t","Завантажити сертифікат")</f>
        <v>Завантажити сертифікат</v>
      </c>
    </row>
    <row r="313" spans="1:3" x14ac:dyDescent="0.3">
      <c r="A313">
        <v>312</v>
      </c>
      <c r="B313" t="s">
        <v>313</v>
      </c>
      <c r="C313" t="str">
        <f>HYPERLINK("https://talan.bank.gov.ua/get-user-certificate/DA-A7V3QUrN8vxfdZ6Ox","Завантажити сертифікат")</f>
        <v>Завантажити сертифікат</v>
      </c>
    </row>
    <row r="314" spans="1:3" x14ac:dyDescent="0.3">
      <c r="A314">
        <v>313</v>
      </c>
      <c r="B314" t="s">
        <v>314</v>
      </c>
      <c r="C314" t="str">
        <f>HYPERLINK("https://talan.bank.gov.ua/get-user-certificate/DA-A7smkbpX_1UEJm__g","Завантажити сертифікат")</f>
        <v>Завантажити сертифікат</v>
      </c>
    </row>
    <row r="315" spans="1:3" x14ac:dyDescent="0.3">
      <c r="A315">
        <v>314</v>
      </c>
      <c r="B315" t="s">
        <v>315</v>
      </c>
      <c r="C315" t="str">
        <f>HYPERLINK("https://talan.bank.gov.ua/get-user-certificate/DA-A7gY5G3VQYhXzZxom","Завантажити сертифікат")</f>
        <v>Завантажити сертифікат</v>
      </c>
    </row>
    <row r="316" spans="1:3" x14ac:dyDescent="0.3">
      <c r="A316">
        <v>315</v>
      </c>
      <c r="B316" t="s">
        <v>316</v>
      </c>
      <c r="C316" t="str">
        <f>HYPERLINK("https://talan.bank.gov.ua/get-user-certificate/DA-A7sudctXG5hLn6FBQ","Завантажити сертифікат")</f>
        <v>Завантажити сертифікат</v>
      </c>
    </row>
    <row r="317" spans="1:3" x14ac:dyDescent="0.3">
      <c r="A317">
        <v>316</v>
      </c>
      <c r="B317" t="s">
        <v>317</v>
      </c>
      <c r="C317" t="str">
        <f>HYPERLINK("https://talan.bank.gov.ua/get-user-certificate/DA-A7dDKdnqpUY3xgeSt","Завантажити сертифікат")</f>
        <v>Завантажити сертифікат</v>
      </c>
    </row>
    <row r="318" spans="1:3" x14ac:dyDescent="0.3">
      <c r="A318">
        <v>317</v>
      </c>
      <c r="B318" t="s">
        <v>318</v>
      </c>
      <c r="C318" t="str">
        <f>HYPERLINK("https://talan.bank.gov.ua/get-user-certificate/DA-A7VNNUUt9Kj12rleL","Завантажити сертифікат")</f>
        <v>Завантажити сертифікат</v>
      </c>
    </row>
    <row r="319" spans="1:3" x14ac:dyDescent="0.3">
      <c r="A319">
        <v>318</v>
      </c>
      <c r="B319" t="s">
        <v>319</v>
      </c>
      <c r="C319" t="str">
        <f>HYPERLINK("https://talan.bank.gov.ua/get-user-certificate/DA-A7tPYyQTwoaNQdnp4","Завантажити сертифікат")</f>
        <v>Завантажити сертифікат</v>
      </c>
    </row>
    <row r="320" spans="1:3" x14ac:dyDescent="0.3">
      <c r="A320">
        <v>319</v>
      </c>
      <c r="B320" t="s">
        <v>320</v>
      </c>
      <c r="C320" t="str">
        <f>HYPERLINK("https://talan.bank.gov.ua/get-user-certificate/DA-A7kb3H3KrfEdisS4V","Завантажити сертифікат")</f>
        <v>Завантажити сертифікат</v>
      </c>
    </row>
    <row r="321" spans="1:3" x14ac:dyDescent="0.3">
      <c r="A321">
        <v>320</v>
      </c>
      <c r="B321" t="s">
        <v>321</v>
      </c>
      <c r="C321" t="str">
        <f>HYPERLINK("https://talan.bank.gov.ua/get-user-certificate/DA-A7ItyR0b9m86T6vgd","Завантажити сертифікат")</f>
        <v>Завантажити сертифікат</v>
      </c>
    </row>
    <row r="322" spans="1:3" x14ac:dyDescent="0.3">
      <c r="A322">
        <v>321</v>
      </c>
      <c r="B322" t="s">
        <v>322</v>
      </c>
      <c r="C322" t="str">
        <f>HYPERLINK("https://talan.bank.gov.ua/get-user-certificate/DA-A7v2d2_HTp1EUpTul","Завантажити сертифікат")</f>
        <v>Завантажити сертифікат</v>
      </c>
    </row>
    <row r="323" spans="1:3" x14ac:dyDescent="0.3">
      <c r="A323">
        <v>322</v>
      </c>
      <c r="B323" t="s">
        <v>323</v>
      </c>
      <c r="C323" t="str">
        <f>HYPERLINK("https://talan.bank.gov.ua/get-user-certificate/DA-A76tTcaknLQEdKacs","Завантажити сертифікат")</f>
        <v>Завантажити сертифікат</v>
      </c>
    </row>
    <row r="324" spans="1:3" x14ac:dyDescent="0.3">
      <c r="A324">
        <v>323</v>
      </c>
      <c r="B324" t="s">
        <v>324</v>
      </c>
      <c r="C324" t="str">
        <f>HYPERLINK("https://talan.bank.gov.ua/get-user-certificate/DA-A77Nnn9Nlnb4dEZnB","Завантажити сертифікат")</f>
        <v>Завантажити сертифікат</v>
      </c>
    </row>
    <row r="325" spans="1:3" x14ac:dyDescent="0.3">
      <c r="A325">
        <v>324</v>
      </c>
      <c r="B325" t="s">
        <v>325</v>
      </c>
      <c r="C325" t="str">
        <f>HYPERLINK("https://talan.bank.gov.ua/get-user-certificate/DA-A7HNvvylkI6Dco6uP","Завантажити сертифікат")</f>
        <v>Завантажити сертифікат</v>
      </c>
    </row>
    <row r="326" spans="1:3" x14ac:dyDescent="0.3">
      <c r="A326">
        <v>325</v>
      </c>
      <c r="B326" t="s">
        <v>326</v>
      </c>
      <c r="C326" t="str">
        <f>HYPERLINK("https://talan.bank.gov.ua/get-user-certificate/DA-A7HdL4hl4AtsbWZva","Завантажити сертифікат")</f>
        <v>Завантажити сертифікат</v>
      </c>
    </row>
    <row r="327" spans="1:3" x14ac:dyDescent="0.3">
      <c r="A327">
        <v>326</v>
      </c>
      <c r="B327" t="s">
        <v>327</v>
      </c>
      <c r="C327" t="str">
        <f>HYPERLINK("https://talan.bank.gov.ua/get-user-certificate/DA-A7UlkgkJ7bwAgCplZ","Завантажити сертифікат")</f>
        <v>Завантажити сертифікат</v>
      </c>
    </row>
    <row r="328" spans="1:3" x14ac:dyDescent="0.3">
      <c r="A328">
        <v>327</v>
      </c>
      <c r="B328" t="s">
        <v>328</v>
      </c>
      <c r="C328" t="str">
        <f>HYPERLINK("https://talan.bank.gov.ua/get-user-certificate/DA-A74i3RMw15YNYux1T","Завантажити сертифікат")</f>
        <v>Завантажити сертифікат</v>
      </c>
    </row>
    <row r="329" spans="1:3" x14ac:dyDescent="0.3">
      <c r="A329">
        <v>328</v>
      </c>
      <c r="B329" t="s">
        <v>329</v>
      </c>
      <c r="C329" t="str">
        <f>HYPERLINK("https://talan.bank.gov.ua/get-user-certificate/DA-A7RMCv56znKeXFSWo","Завантажити сертифікат")</f>
        <v>Завантажити сертифікат</v>
      </c>
    </row>
    <row r="330" spans="1:3" x14ac:dyDescent="0.3">
      <c r="A330">
        <v>329</v>
      </c>
      <c r="B330" t="s">
        <v>330</v>
      </c>
      <c r="C330" t="str">
        <f>HYPERLINK("https://talan.bank.gov.ua/get-user-certificate/DA-A7jjo27UH6oOeYUCW","Завантажити сертифікат")</f>
        <v>Завантажити сертифікат</v>
      </c>
    </row>
    <row r="331" spans="1:3" x14ac:dyDescent="0.3">
      <c r="A331">
        <v>330</v>
      </c>
      <c r="B331" t="s">
        <v>331</v>
      </c>
      <c r="C331" t="str">
        <f>HYPERLINK("https://talan.bank.gov.ua/get-user-certificate/DA-A7OC0By2YT0D7P-ru","Завантажити сертифікат")</f>
        <v>Завантажити сертифікат</v>
      </c>
    </row>
    <row r="332" spans="1:3" x14ac:dyDescent="0.3">
      <c r="A332">
        <v>331</v>
      </c>
      <c r="B332" t="s">
        <v>332</v>
      </c>
      <c r="C332" t="str">
        <f>HYPERLINK("https://talan.bank.gov.ua/get-user-certificate/DA-A75QWLb15IlB5ZSLk","Завантажити сертифікат")</f>
        <v>Завантажити сертифікат</v>
      </c>
    </row>
    <row r="333" spans="1:3" x14ac:dyDescent="0.3">
      <c r="A333">
        <v>332</v>
      </c>
      <c r="B333" t="s">
        <v>333</v>
      </c>
      <c r="C333" t="str">
        <f>HYPERLINK("https://talan.bank.gov.ua/get-user-certificate/DA-A7aFUk2oTNkCh_nhj","Завантажити сертифікат")</f>
        <v>Завантажити сертифікат</v>
      </c>
    </row>
    <row r="334" spans="1:3" x14ac:dyDescent="0.3">
      <c r="A334">
        <v>333</v>
      </c>
      <c r="B334" t="s">
        <v>334</v>
      </c>
      <c r="C334" t="str">
        <f>HYPERLINK("https://talan.bank.gov.ua/get-user-certificate/DA-A7rQOjXDXh2c52gKt","Завантажити сертифікат")</f>
        <v>Завантажити сертифікат</v>
      </c>
    </row>
    <row r="335" spans="1:3" x14ac:dyDescent="0.3">
      <c r="A335">
        <v>334</v>
      </c>
      <c r="B335" t="s">
        <v>335</v>
      </c>
      <c r="C335" t="str">
        <f>HYPERLINK("https://talan.bank.gov.ua/get-user-certificate/DA-A7vzEvxCpcNZKU9en","Завантажити сертифікат")</f>
        <v>Завантажити сертифікат</v>
      </c>
    </row>
    <row r="336" spans="1:3" x14ac:dyDescent="0.3">
      <c r="A336">
        <v>335</v>
      </c>
      <c r="B336" t="s">
        <v>336</v>
      </c>
      <c r="C336" t="str">
        <f>HYPERLINK("https://talan.bank.gov.ua/get-user-certificate/DA-A7dQcak2nHFfQcMqb","Завантажити сертифікат")</f>
        <v>Завантажити сертифікат</v>
      </c>
    </row>
    <row r="337" spans="1:3" x14ac:dyDescent="0.3">
      <c r="A337">
        <v>336</v>
      </c>
      <c r="B337" t="s">
        <v>337</v>
      </c>
      <c r="C337" t="str">
        <f>HYPERLINK("https://talan.bank.gov.ua/get-user-certificate/DA-A7jMwe4siXD8dEq0o","Завантажити сертифікат")</f>
        <v>Завантажити сертифікат</v>
      </c>
    </row>
    <row r="338" spans="1:3" x14ac:dyDescent="0.3">
      <c r="A338">
        <v>337</v>
      </c>
      <c r="B338" t="s">
        <v>338</v>
      </c>
      <c r="C338" t="str">
        <f>HYPERLINK("https://talan.bank.gov.ua/get-user-certificate/DA-A7EB38SOokBlyfH6S","Завантажити сертифікат")</f>
        <v>Завантажити сертифікат</v>
      </c>
    </row>
    <row r="339" spans="1:3" x14ac:dyDescent="0.3">
      <c r="A339">
        <v>338</v>
      </c>
      <c r="B339" t="s">
        <v>339</v>
      </c>
      <c r="C339" t="str">
        <f>HYPERLINK("https://talan.bank.gov.ua/get-user-certificate/DA-A7aJaTnk48N4jSyH9","Завантажити сертифікат")</f>
        <v>Завантажити сертифікат</v>
      </c>
    </row>
    <row r="340" spans="1:3" x14ac:dyDescent="0.3">
      <c r="A340">
        <v>339</v>
      </c>
      <c r="B340" t="s">
        <v>340</v>
      </c>
      <c r="C340" t="str">
        <f>HYPERLINK("https://talan.bank.gov.ua/get-user-certificate/DA-A7pwagyTtJ2dfbyyn","Завантажити сертифікат")</f>
        <v>Завантажити сертифікат</v>
      </c>
    </row>
    <row r="341" spans="1:3" x14ac:dyDescent="0.3">
      <c r="A341">
        <v>340</v>
      </c>
      <c r="B341" t="s">
        <v>341</v>
      </c>
      <c r="C341" t="str">
        <f>HYPERLINK("https://talan.bank.gov.ua/get-user-certificate/DA-A7JZInEMmdjYwzndc","Завантажити сертифікат")</f>
        <v>Завантажити сертифікат</v>
      </c>
    </row>
    <row r="342" spans="1:3" x14ac:dyDescent="0.3">
      <c r="A342">
        <v>341</v>
      </c>
      <c r="B342" t="s">
        <v>342</v>
      </c>
      <c r="C342" t="str">
        <f>HYPERLINK("https://talan.bank.gov.ua/get-user-certificate/DA-A7G-BWh5hGFSK5IGW","Завантажити сертифікат")</f>
        <v>Завантажити сертифікат</v>
      </c>
    </row>
    <row r="343" spans="1:3" x14ac:dyDescent="0.3">
      <c r="A343">
        <v>342</v>
      </c>
      <c r="B343" t="s">
        <v>343</v>
      </c>
      <c r="C343" t="str">
        <f>HYPERLINK("https://talan.bank.gov.ua/get-user-certificate/DA-A7nS4bdgMBSrm0Px5","Завантажити сертифікат")</f>
        <v>Завантажити сертифікат</v>
      </c>
    </row>
    <row r="344" spans="1:3" x14ac:dyDescent="0.3">
      <c r="A344">
        <v>343</v>
      </c>
      <c r="B344" t="s">
        <v>344</v>
      </c>
      <c r="C344" t="str">
        <f>HYPERLINK("https://talan.bank.gov.ua/get-user-certificate/DA-A7802BZ5kBtXou9iu","Завантажити сертифікат")</f>
        <v>Завантажити сертифікат</v>
      </c>
    </row>
    <row r="345" spans="1:3" x14ac:dyDescent="0.3">
      <c r="A345">
        <v>344</v>
      </c>
      <c r="B345" t="s">
        <v>345</v>
      </c>
      <c r="C345" t="str">
        <f>HYPERLINK("https://talan.bank.gov.ua/get-user-certificate/DA-A71s_nJKbY6vVR6-u","Завантажити сертифікат")</f>
        <v>Завантажити сертифікат</v>
      </c>
    </row>
    <row r="346" spans="1:3" x14ac:dyDescent="0.3">
      <c r="A346">
        <v>345</v>
      </c>
      <c r="B346" t="s">
        <v>346</v>
      </c>
      <c r="C346" t="str">
        <f>HYPERLINK("https://talan.bank.gov.ua/get-user-certificate/DA-A7A6kqa8tELMtfEKd","Завантажити сертифікат")</f>
        <v>Завантажити сертифікат</v>
      </c>
    </row>
    <row r="347" spans="1:3" x14ac:dyDescent="0.3">
      <c r="A347">
        <v>346</v>
      </c>
      <c r="B347" t="s">
        <v>347</v>
      </c>
      <c r="C347" t="str">
        <f>HYPERLINK("https://talan.bank.gov.ua/get-user-certificate/DA-A7Klmbax64ZZR3vwN","Завантажити сертифікат")</f>
        <v>Завантажити сертифікат</v>
      </c>
    </row>
    <row r="348" spans="1:3" x14ac:dyDescent="0.3">
      <c r="A348">
        <v>347</v>
      </c>
      <c r="B348" t="s">
        <v>348</v>
      </c>
      <c r="C348" t="str">
        <f>HYPERLINK("https://talan.bank.gov.ua/get-user-certificate/DA-A7kE_VBq0m2hOJcg9","Завантажити сертифікат")</f>
        <v>Завантажити сертифікат</v>
      </c>
    </row>
    <row r="349" spans="1:3" x14ac:dyDescent="0.3">
      <c r="A349">
        <v>348</v>
      </c>
      <c r="B349" t="s">
        <v>349</v>
      </c>
      <c r="C349" t="str">
        <f>HYPERLINK("https://talan.bank.gov.ua/get-user-certificate/DA-A7grxzXG_YPqn3TOV","Завантажити сертифікат")</f>
        <v>Завантажити сертифікат</v>
      </c>
    </row>
    <row r="350" spans="1:3" x14ac:dyDescent="0.3">
      <c r="A350">
        <v>349</v>
      </c>
      <c r="B350" t="s">
        <v>350</v>
      </c>
      <c r="C350" t="str">
        <f>HYPERLINK("https://talan.bank.gov.ua/get-user-certificate/DA-A746l2F4B2n9TZoOl","Завантажити сертифікат")</f>
        <v>Завантажити сертифікат</v>
      </c>
    </row>
    <row r="351" spans="1:3" x14ac:dyDescent="0.3">
      <c r="A351">
        <v>350</v>
      </c>
      <c r="B351" t="s">
        <v>351</v>
      </c>
      <c r="C351" t="str">
        <f>HYPERLINK("https://talan.bank.gov.ua/get-user-certificate/DA-A7igIqth5akFIrtSJ","Завантажити сертифікат")</f>
        <v>Завантажити сертифікат</v>
      </c>
    </row>
    <row r="352" spans="1:3" x14ac:dyDescent="0.3">
      <c r="A352">
        <v>351</v>
      </c>
      <c r="B352" t="s">
        <v>352</v>
      </c>
      <c r="C352" t="str">
        <f>HYPERLINK("https://talan.bank.gov.ua/get-user-certificate/DA-A7Rw2CKHCC1fVLRaq","Завантажити сертифікат")</f>
        <v>Завантажити сертифікат</v>
      </c>
    </row>
    <row r="353" spans="1:3" x14ac:dyDescent="0.3">
      <c r="A353">
        <v>352</v>
      </c>
      <c r="B353" t="s">
        <v>353</v>
      </c>
      <c r="C353" t="str">
        <f>HYPERLINK("https://talan.bank.gov.ua/get-user-certificate/DA-A7svCgZi66IyCeTwB","Завантажити сертифікат")</f>
        <v>Завантажити сертифікат</v>
      </c>
    </row>
    <row r="354" spans="1:3" x14ac:dyDescent="0.3">
      <c r="A354">
        <v>353</v>
      </c>
      <c r="B354" t="s">
        <v>354</v>
      </c>
      <c r="C354" t="str">
        <f>HYPERLINK("https://talan.bank.gov.ua/get-user-certificate/DA-A7vwpwdMVTj4l0KDb","Завантажити сертифікат")</f>
        <v>Завантажити сертифікат</v>
      </c>
    </row>
    <row r="355" spans="1:3" x14ac:dyDescent="0.3">
      <c r="A355">
        <v>354</v>
      </c>
      <c r="B355" t="s">
        <v>355</v>
      </c>
      <c r="C355" t="str">
        <f>HYPERLINK("https://talan.bank.gov.ua/get-user-certificate/DA-A7tB7LDZ9eA9Uwz0O","Завантажити сертифікат")</f>
        <v>Завантажити сертифікат</v>
      </c>
    </row>
    <row r="356" spans="1:3" x14ac:dyDescent="0.3">
      <c r="A356">
        <v>355</v>
      </c>
      <c r="B356" t="s">
        <v>356</v>
      </c>
      <c r="C356" t="str">
        <f>HYPERLINK("https://talan.bank.gov.ua/get-user-certificate/DA-A7EMLrZ0TnJVwHoPC","Завантажити сертифікат")</f>
        <v>Завантажити сертифікат</v>
      </c>
    </row>
    <row r="357" spans="1:3" x14ac:dyDescent="0.3">
      <c r="A357">
        <v>356</v>
      </c>
      <c r="B357" t="s">
        <v>357</v>
      </c>
      <c r="C357" t="str">
        <f>HYPERLINK("https://talan.bank.gov.ua/get-user-certificate/DA-A7DvxtnJXFYrzRHqB","Завантажити сертифікат")</f>
        <v>Завантажити сертифікат</v>
      </c>
    </row>
    <row r="358" spans="1:3" x14ac:dyDescent="0.3">
      <c r="A358">
        <v>357</v>
      </c>
      <c r="B358" t="s">
        <v>358</v>
      </c>
      <c r="C358" t="str">
        <f>HYPERLINK("https://talan.bank.gov.ua/get-user-certificate/DA-A74kCAgvJmUjIdHhZ","Завантажити сертифікат")</f>
        <v>Завантажити сертифікат</v>
      </c>
    </row>
    <row r="359" spans="1:3" x14ac:dyDescent="0.3">
      <c r="A359">
        <v>358</v>
      </c>
      <c r="B359" t="s">
        <v>359</v>
      </c>
      <c r="C359" t="str">
        <f>HYPERLINK("https://talan.bank.gov.ua/get-user-certificate/DA-A7o7SibaJ_RO8TF6q","Завантажити сертифікат")</f>
        <v>Завантажити сертифікат</v>
      </c>
    </row>
    <row r="360" spans="1:3" x14ac:dyDescent="0.3">
      <c r="A360">
        <v>359</v>
      </c>
      <c r="B360" t="s">
        <v>360</v>
      </c>
      <c r="C360" t="str">
        <f>HYPERLINK("https://talan.bank.gov.ua/get-user-certificate/DA-A7mFPUe3f-McJ0WCJ","Завантажити сертифікат")</f>
        <v>Завантажити сертифікат</v>
      </c>
    </row>
    <row r="361" spans="1:3" x14ac:dyDescent="0.3">
      <c r="A361">
        <v>360</v>
      </c>
      <c r="B361" t="s">
        <v>361</v>
      </c>
      <c r="C361" t="str">
        <f>HYPERLINK("https://talan.bank.gov.ua/get-user-certificate/DA-A7KCNJDhhtQzZsN4q","Завантажити сертифікат")</f>
        <v>Завантажити сертифікат</v>
      </c>
    </row>
    <row r="362" spans="1:3" x14ac:dyDescent="0.3">
      <c r="A362">
        <v>361</v>
      </c>
      <c r="B362" t="s">
        <v>362</v>
      </c>
      <c r="C362" t="str">
        <f>HYPERLINK("https://talan.bank.gov.ua/get-user-certificate/DA-A74R93q32DyTgOGKo","Завантажити сертифікат")</f>
        <v>Завантажити сертифікат</v>
      </c>
    </row>
    <row r="363" spans="1:3" x14ac:dyDescent="0.3">
      <c r="A363">
        <v>362</v>
      </c>
      <c r="B363" t="s">
        <v>363</v>
      </c>
      <c r="C363" t="str">
        <f>HYPERLINK("https://talan.bank.gov.ua/get-user-certificate/DA-A7mxHHhSEVgIzvDhi","Завантажити сертифікат")</f>
        <v>Завантажити сертифікат</v>
      </c>
    </row>
    <row r="364" spans="1:3" x14ac:dyDescent="0.3">
      <c r="A364">
        <v>363</v>
      </c>
      <c r="B364" t="s">
        <v>364</v>
      </c>
      <c r="C364" t="str">
        <f>HYPERLINK("https://talan.bank.gov.ua/get-user-certificate/DA-A7KxwP7trNj6hz_S7","Завантажити сертифікат")</f>
        <v>Завантажити сертифікат</v>
      </c>
    </row>
    <row r="365" spans="1:3" x14ac:dyDescent="0.3">
      <c r="A365">
        <v>364</v>
      </c>
      <c r="B365" t="s">
        <v>365</v>
      </c>
      <c r="C365" t="str">
        <f>HYPERLINK("https://talan.bank.gov.ua/get-user-certificate/DA-A7Y03nuLnOpO24OiK","Завантажити сертифікат")</f>
        <v>Завантажити сертифікат</v>
      </c>
    </row>
    <row r="366" spans="1:3" x14ac:dyDescent="0.3">
      <c r="A366">
        <v>365</v>
      </c>
      <c r="B366" t="s">
        <v>366</v>
      </c>
      <c r="C366" t="str">
        <f>HYPERLINK("https://talan.bank.gov.ua/get-user-certificate/DA-A7fGHFaAy0cnoOFUv","Завантажити сертифікат")</f>
        <v>Завантажити сертифікат</v>
      </c>
    </row>
    <row r="367" spans="1:3" x14ac:dyDescent="0.3">
      <c r="A367">
        <v>366</v>
      </c>
      <c r="B367" t="s">
        <v>367</v>
      </c>
      <c r="C367" t="str">
        <f>HYPERLINK("https://talan.bank.gov.ua/get-user-certificate/DA-A7AIN5w2XBfh2yhfN","Завантажити сертифікат")</f>
        <v>Завантажити сертифікат</v>
      </c>
    </row>
    <row r="368" spans="1:3" x14ac:dyDescent="0.3">
      <c r="A368">
        <v>367</v>
      </c>
      <c r="B368" t="s">
        <v>368</v>
      </c>
      <c r="C368" t="str">
        <f>HYPERLINK("https://talan.bank.gov.ua/get-user-certificate/DA-A73smviyJ670jwOEm","Завантажити сертифікат")</f>
        <v>Завантажити сертифікат</v>
      </c>
    </row>
    <row r="369" spans="1:3" x14ac:dyDescent="0.3">
      <c r="A369">
        <v>368</v>
      </c>
      <c r="B369" t="s">
        <v>369</v>
      </c>
      <c r="C369" t="str">
        <f>HYPERLINK("https://talan.bank.gov.ua/get-user-certificate/DA-A7FyP4qk8l0B_Hg79","Завантажити сертифікат")</f>
        <v>Завантажити сертифікат</v>
      </c>
    </row>
    <row r="370" spans="1:3" x14ac:dyDescent="0.3">
      <c r="A370">
        <v>369</v>
      </c>
      <c r="B370" t="s">
        <v>370</v>
      </c>
      <c r="C370" t="str">
        <f>HYPERLINK("https://talan.bank.gov.ua/get-user-certificate/DA-A7lOIxeK4uWy9Pahi","Завантажити сертифікат")</f>
        <v>Завантажити сертифікат</v>
      </c>
    </row>
    <row r="371" spans="1:3" x14ac:dyDescent="0.3">
      <c r="A371">
        <v>370</v>
      </c>
      <c r="B371" t="s">
        <v>371</v>
      </c>
      <c r="C371" t="str">
        <f>HYPERLINK("https://talan.bank.gov.ua/get-user-certificate/DA-A7GhzeQacSeRnN2Dw","Завантажити сертифікат")</f>
        <v>Завантажити сертифікат</v>
      </c>
    </row>
    <row r="372" spans="1:3" x14ac:dyDescent="0.3">
      <c r="A372">
        <v>371</v>
      </c>
      <c r="B372" t="s">
        <v>372</v>
      </c>
      <c r="C372" t="str">
        <f>HYPERLINK("https://talan.bank.gov.ua/get-user-certificate/DA-A7Gb-xgY1x6mUIJRs","Завантажити сертифікат")</f>
        <v>Завантажити сертифікат</v>
      </c>
    </row>
    <row r="373" spans="1:3" x14ac:dyDescent="0.3">
      <c r="A373">
        <v>372</v>
      </c>
      <c r="B373" t="s">
        <v>373</v>
      </c>
      <c r="C373" t="str">
        <f>HYPERLINK("https://talan.bank.gov.ua/get-user-certificate/DA-A7ceoUXTRTCZENhKL","Завантажити сертифікат")</f>
        <v>Завантажити сертифікат</v>
      </c>
    </row>
    <row r="374" spans="1:3" x14ac:dyDescent="0.3">
      <c r="A374">
        <v>373</v>
      </c>
      <c r="B374" t="s">
        <v>374</v>
      </c>
      <c r="C374" t="str">
        <f>HYPERLINK("https://talan.bank.gov.ua/get-user-certificate/DA-A7i_mRGA96A8eaNk2","Завантажити сертифікат")</f>
        <v>Завантажити сертифікат</v>
      </c>
    </row>
    <row r="375" spans="1:3" x14ac:dyDescent="0.3">
      <c r="A375">
        <v>374</v>
      </c>
      <c r="B375" t="s">
        <v>375</v>
      </c>
      <c r="C375" t="str">
        <f>HYPERLINK("https://talan.bank.gov.ua/get-user-certificate/DA-A7DTodjfuiyiYoJb6","Завантажити сертифікат")</f>
        <v>Завантажити сертифікат</v>
      </c>
    </row>
    <row r="376" spans="1:3" x14ac:dyDescent="0.3">
      <c r="A376">
        <v>375</v>
      </c>
      <c r="B376" t="s">
        <v>376</v>
      </c>
      <c r="C376" t="str">
        <f>HYPERLINK("https://talan.bank.gov.ua/get-user-certificate/DA-A7bl1xZ1nzAcloRvR","Завантажити сертифікат")</f>
        <v>Завантажити сертифікат</v>
      </c>
    </row>
    <row r="377" spans="1:3" x14ac:dyDescent="0.3">
      <c r="A377">
        <v>376</v>
      </c>
      <c r="B377" t="s">
        <v>377</v>
      </c>
      <c r="C377" t="str">
        <f>HYPERLINK("https://talan.bank.gov.ua/get-user-certificate/DA-A7aBgz-Qr2wmFjGqM","Завантажити сертифікат")</f>
        <v>Завантажити сертифікат</v>
      </c>
    </row>
    <row r="378" spans="1:3" x14ac:dyDescent="0.3">
      <c r="A378">
        <v>377</v>
      </c>
      <c r="B378" t="s">
        <v>378</v>
      </c>
      <c r="C378" t="str">
        <f>HYPERLINK("https://talan.bank.gov.ua/get-user-certificate/DA-A7xNQS8fHM88gC8XA","Завантажити сертифікат")</f>
        <v>Завантажити сертифікат</v>
      </c>
    </row>
    <row r="379" spans="1:3" x14ac:dyDescent="0.3">
      <c r="A379">
        <v>378</v>
      </c>
      <c r="B379" t="s">
        <v>379</v>
      </c>
      <c r="C379" t="str">
        <f>HYPERLINK("https://talan.bank.gov.ua/get-user-certificate/DA-A7GUWf2sULUqqzg-Z","Завантажити сертифікат")</f>
        <v>Завантажити сертифікат</v>
      </c>
    </row>
    <row r="380" spans="1:3" x14ac:dyDescent="0.3">
      <c r="A380">
        <v>379</v>
      </c>
      <c r="B380" t="s">
        <v>380</v>
      </c>
      <c r="C380" t="str">
        <f>HYPERLINK("https://talan.bank.gov.ua/get-user-certificate/DA-A7Vc_OKzZoDGpOLE4","Завантажити сертифікат")</f>
        <v>Завантажити сертифікат</v>
      </c>
    </row>
    <row r="381" spans="1:3" x14ac:dyDescent="0.3">
      <c r="A381">
        <v>380</v>
      </c>
      <c r="B381" t="s">
        <v>381</v>
      </c>
      <c r="C381" t="str">
        <f>HYPERLINK("https://talan.bank.gov.ua/get-user-certificate/DA-A7dyhmuxEM8LBfNRK","Завантажити сертифікат")</f>
        <v>Завантажити сертифікат</v>
      </c>
    </row>
    <row r="382" spans="1:3" x14ac:dyDescent="0.3">
      <c r="A382">
        <v>381</v>
      </c>
      <c r="B382" t="s">
        <v>382</v>
      </c>
      <c r="C382" t="str">
        <f>HYPERLINK("https://talan.bank.gov.ua/get-user-certificate/DA-A7SsU6ZUzp7FLh7w1","Завантажити сертифікат")</f>
        <v>Завантажити сертифікат</v>
      </c>
    </row>
    <row r="383" spans="1:3" x14ac:dyDescent="0.3">
      <c r="A383">
        <v>382</v>
      </c>
      <c r="B383" t="s">
        <v>383</v>
      </c>
      <c r="C383" t="str">
        <f>HYPERLINK("https://talan.bank.gov.ua/get-user-certificate/DA-A7yef-gN9NgVOEEY2","Завантажити сертифікат")</f>
        <v>Завантажити сертифікат</v>
      </c>
    </row>
    <row r="384" spans="1:3" x14ac:dyDescent="0.3">
      <c r="A384">
        <v>383</v>
      </c>
      <c r="B384" t="s">
        <v>384</v>
      </c>
      <c r="C384" t="str">
        <f>HYPERLINK("https://talan.bank.gov.ua/get-user-certificate/DA-A7AePTDUnfOyqAPRQ","Завантажити сертифікат")</f>
        <v>Завантажити сертифікат</v>
      </c>
    </row>
    <row r="385" spans="1:3" x14ac:dyDescent="0.3">
      <c r="A385">
        <v>384</v>
      </c>
      <c r="B385" t="s">
        <v>385</v>
      </c>
      <c r="C385" t="str">
        <f>HYPERLINK("https://talan.bank.gov.ua/get-user-certificate/DA-A7j2zwEe4wEtPFNx5","Завантажити сертифікат")</f>
        <v>Завантажити сертифікат</v>
      </c>
    </row>
    <row r="386" spans="1:3" x14ac:dyDescent="0.3">
      <c r="A386">
        <v>385</v>
      </c>
      <c r="B386" t="s">
        <v>386</v>
      </c>
      <c r="C386" t="str">
        <f>HYPERLINK("https://talan.bank.gov.ua/get-user-certificate/DA-A7gqu_Pe6sj9tu7VX","Завантажити сертифікат")</f>
        <v>Завантажити сертифікат</v>
      </c>
    </row>
    <row r="387" spans="1:3" x14ac:dyDescent="0.3">
      <c r="A387">
        <v>386</v>
      </c>
      <c r="B387" t="s">
        <v>387</v>
      </c>
      <c r="C387" t="str">
        <f>HYPERLINK("https://talan.bank.gov.ua/get-user-certificate/DA-A7RFjDX_rXDu9NLGi","Завантажити сертифікат")</f>
        <v>Завантажити сертифікат</v>
      </c>
    </row>
    <row r="388" spans="1:3" x14ac:dyDescent="0.3">
      <c r="A388">
        <v>387</v>
      </c>
      <c r="B388" t="s">
        <v>388</v>
      </c>
      <c r="C388" t="str">
        <f>HYPERLINK("https://talan.bank.gov.ua/get-user-certificate/DA-A745si6KNvmAf5yX6","Завантажити сертифікат")</f>
        <v>Завантажити сертифікат</v>
      </c>
    </row>
    <row r="389" spans="1:3" x14ac:dyDescent="0.3">
      <c r="A389">
        <v>388</v>
      </c>
      <c r="B389" t="s">
        <v>389</v>
      </c>
      <c r="C389" t="str">
        <f>HYPERLINK("https://talan.bank.gov.ua/get-user-certificate/DA-A7rGr0RjmruUlYMkq","Завантажити сертифікат")</f>
        <v>Завантажити сертифікат</v>
      </c>
    </row>
    <row r="390" spans="1:3" x14ac:dyDescent="0.3">
      <c r="A390">
        <v>389</v>
      </c>
      <c r="B390" t="s">
        <v>390</v>
      </c>
      <c r="C390" t="str">
        <f>HYPERLINK("https://talan.bank.gov.ua/get-user-certificate/DA-A709kOWVHqthUQ6N8","Завантажити сертифікат")</f>
        <v>Завантажити сертифікат</v>
      </c>
    </row>
    <row r="391" spans="1:3" x14ac:dyDescent="0.3">
      <c r="A391">
        <v>390</v>
      </c>
      <c r="B391" t="s">
        <v>391</v>
      </c>
      <c r="C391" t="str">
        <f>HYPERLINK("https://talan.bank.gov.ua/get-user-certificate/DA-A7k2Cgg6_eyoTNaBO","Завантажити сертифікат")</f>
        <v>Завантажити сертифікат</v>
      </c>
    </row>
    <row r="392" spans="1:3" x14ac:dyDescent="0.3">
      <c r="A392">
        <v>391</v>
      </c>
      <c r="B392" t="s">
        <v>392</v>
      </c>
      <c r="C392" t="str">
        <f>HYPERLINK("https://talan.bank.gov.ua/get-user-certificate/DA-A7MVoaUegoFpY3mHt","Завантажити сертифікат")</f>
        <v>Завантажити сертифікат</v>
      </c>
    </row>
    <row r="393" spans="1:3" x14ac:dyDescent="0.3">
      <c r="A393">
        <v>392</v>
      </c>
      <c r="B393" t="s">
        <v>393</v>
      </c>
      <c r="C393" t="str">
        <f>HYPERLINK("https://talan.bank.gov.ua/get-user-certificate/DA-A7nAPDcllHEfOv3R-","Завантажити сертифікат")</f>
        <v>Завантажити сертифікат</v>
      </c>
    </row>
    <row r="394" spans="1:3" x14ac:dyDescent="0.3">
      <c r="A394">
        <v>393</v>
      </c>
      <c r="B394" t="s">
        <v>394</v>
      </c>
      <c r="C394" t="str">
        <f>HYPERLINK("https://talan.bank.gov.ua/get-user-certificate/DA-A7iJiqP4z8984kzx6","Завантажити сертифікат")</f>
        <v>Завантажити сертифікат</v>
      </c>
    </row>
    <row r="395" spans="1:3" x14ac:dyDescent="0.3">
      <c r="A395">
        <v>394</v>
      </c>
      <c r="B395" t="s">
        <v>395</v>
      </c>
      <c r="C395" t="str">
        <f>HYPERLINK("https://talan.bank.gov.ua/get-user-certificate/DA-A7JY1rxdS_Z7Iv90T","Завантажити сертифікат")</f>
        <v>Завантажити сертифікат</v>
      </c>
    </row>
    <row r="396" spans="1:3" x14ac:dyDescent="0.3">
      <c r="A396">
        <v>395</v>
      </c>
      <c r="B396" t="s">
        <v>396</v>
      </c>
      <c r="C396" t="str">
        <f>HYPERLINK("https://talan.bank.gov.ua/get-user-certificate/DA-A7Ng_Gcifh9sGYZbJ","Завантажити сертифікат")</f>
        <v>Завантажити сертифікат</v>
      </c>
    </row>
    <row r="397" spans="1:3" x14ac:dyDescent="0.3">
      <c r="A397">
        <v>396</v>
      </c>
      <c r="B397" t="s">
        <v>397</v>
      </c>
      <c r="C397" t="str">
        <f>HYPERLINK("https://talan.bank.gov.ua/get-user-certificate/DA-A7u1LJdDIg5PfnWbl","Завантажити сертифікат")</f>
        <v>Завантажити сертифікат</v>
      </c>
    </row>
    <row r="398" spans="1:3" x14ac:dyDescent="0.3">
      <c r="A398">
        <v>397</v>
      </c>
      <c r="B398" t="s">
        <v>398</v>
      </c>
      <c r="C398" t="str">
        <f>HYPERLINK("https://talan.bank.gov.ua/get-user-certificate/DA-A7vOCdLOFSwFnfMHX","Завантажити сертифікат")</f>
        <v>Завантажити сертифікат</v>
      </c>
    </row>
    <row r="399" spans="1:3" x14ac:dyDescent="0.3">
      <c r="A399">
        <v>398</v>
      </c>
      <c r="B399" t="s">
        <v>399</v>
      </c>
      <c r="C399" t="str">
        <f>HYPERLINK("https://talan.bank.gov.ua/get-user-certificate/DA-A7vjyPhVVdW5TZaQj","Завантажити сертифікат")</f>
        <v>Завантажити сертифікат</v>
      </c>
    </row>
    <row r="400" spans="1:3" x14ac:dyDescent="0.3">
      <c r="A400">
        <v>399</v>
      </c>
      <c r="B400" t="s">
        <v>400</v>
      </c>
      <c r="C400" t="str">
        <f>HYPERLINK("https://talan.bank.gov.ua/get-user-certificate/DA-A7zrNoGOU4qpxYR8X","Завантажити сертифікат")</f>
        <v>Завантажити сертифікат</v>
      </c>
    </row>
    <row r="401" spans="1:3" x14ac:dyDescent="0.3">
      <c r="A401">
        <v>400</v>
      </c>
      <c r="B401" t="s">
        <v>401</v>
      </c>
      <c r="C401" t="str">
        <f>HYPERLINK("https://talan.bank.gov.ua/get-user-certificate/DA-A7Y-UyAYDT6ZqQOSA","Завантажити сертифікат")</f>
        <v>Завантажити сертифікат</v>
      </c>
    </row>
    <row r="402" spans="1:3" x14ac:dyDescent="0.3">
      <c r="A402">
        <v>401</v>
      </c>
      <c r="B402" t="s">
        <v>402</v>
      </c>
      <c r="C402" t="str">
        <f>HYPERLINK("https://talan.bank.gov.ua/get-user-certificate/DA-A74lvvohE8myxSiSs","Завантажити сертифікат")</f>
        <v>Завантажити сертифікат</v>
      </c>
    </row>
    <row r="403" spans="1:3" x14ac:dyDescent="0.3">
      <c r="A403">
        <v>402</v>
      </c>
      <c r="B403" t="s">
        <v>403</v>
      </c>
      <c r="C403" t="str">
        <f>HYPERLINK("https://talan.bank.gov.ua/get-user-certificate/DA-A7dsRY7kWgesg79ik","Завантажити сертифікат")</f>
        <v>Завантажити сертифікат</v>
      </c>
    </row>
    <row r="404" spans="1:3" x14ac:dyDescent="0.3">
      <c r="A404">
        <v>403</v>
      </c>
      <c r="B404" t="s">
        <v>404</v>
      </c>
      <c r="C404" t="str">
        <f>HYPERLINK("https://talan.bank.gov.ua/get-user-certificate/DA-A7v3vM3EMQsZUfMCl","Завантажити сертифікат")</f>
        <v>Завантажити сертифікат</v>
      </c>
    </row>
    <row r="405" spans="1:3" x14ac:dyDescent="0.3">
      <c r="A405">
        <v>404</v>
      </c>
      <c r="B405" t="s">
        <v>405</v>
      </c>
      <c r="C405" t="str">
        <f>HYPERLINK("https://talan.bank.gov.ua/get-user-certificate/DA-A7qMWF34Fsqu43FGt","Завантажити сертифікат")</f>
        <v>Завантажити сертифікат</v>
      </c>
    </row>
    <row r="406" spans="1:3" x14ac:dyDescent="0.3">
      <c r="A406">
        <v>405</v>
      </c>
      <c r="B406" t="s">
        <v>406</v>
      </c>
      <c r="C406" t="str">
        <f>HYPERLINK("https://talan.bank.gov.ua/get-user-certificate/DA-A7Qv4Qq4F77zFtmqI","Завантажити сертифікат")</f>
        <v>Завантажити сертифікат</v>
      </c>
    </row>
    <row r="407" spans="1:3" x14ac:dyDescent="0.3">
      <c r="A407">
        <v>406</v>
      </c>
      <c r="B407" t="s">
        <v>407</v>
      </c>
      <c r="C407" t="str">
        <f>HYPERLINK("https://talan.bank.gov.ua/get-user-certificate/DA-A7gLu4ozil-YSBNAH","Завантажити сертифікат")</f>
        <v>Завантажити сертифікат</v>
      </c>
    </row>
    <row r="408" spans="1:3" x14ac:dyDescent="0.3">
      <c r="A408">
        <v>407</v>
      </c>
      <c r="B408" t="s">
        <v>408</v>
      </c>
      <c r="C408" t="str">
        <f>HYPERLINK("https://talan.bank.gov.ua/get-user-certificate/DA-A7gFcUHVdoE98poL4","Завантажити сертифікат")</f>
        <v>Завантажити сертифікат</v>
      </c>
    </row>
    <row r="409" spans="1:3" x14ac:dyDescent="0.3">
      <c r="A409">
        <v>408</v>
      </c>
      <c r="B409" t="s">
        <v>409</v>
      </c>
      <c r="C409" t="str">
        <f>HYPERLINK("https://talan.bank.gov.ua/get-user-certificate/DA-A71HBQZFos6V2nJtx","Завантажити сертифікат")</f>
        <v>Завантажити сертифікат</v>
      </c>
    </row>
    <row r="410" spans="1:3" x14ac:dyDescent="0.3">
      <c r="A410">
        <v>409</v>
      </c>
      <c r="B410" t="s">
        <v>410</v>
      </c>
      <c r="C410" t="str">
        <f>HYPERLINK("https://talan.bank.gov.ua/get-user-certificate/DA-A7OhbP18_KXKsv54W","Завантажити сертифікат")</f>
        <v>Завантажити сертифікат</v>
      </c>
    </row>
    <row r="411" spans="1:3" x14ac:dyDescent="0.3">
      <c r="A411">
        <v>410</v>
      </c>
      <c r="B411" t="s">
        <v>411</v>
      </c>
      <c r="C411" t="str">
        <f>HYPERLINK("https://talan.bank.gov.ua/get-user-certificate/DA-A7ghe3LMcOfWIbcQW","Завантажити сертифікат")</f>
        <v>Завантажити сертифікат</v>
      </c>
    </row>
    <row r="412" spans="1:3" x14ac:dyDescent="0.3">
      <c r="A412">
        <v>411</v>
      </c>
      <c r="B412" t="s">
        <v>412</v>
      </c>
      <c r="C412" t="str">
        <f>HYPERLINK("https://talan.bank.gov.ua/get-user-certificate/DA-A7A8cg6hL97lttCJ4","Завантажити сертифікат")</f>
        <v>Завантажити сертифікат</v>
      </c>
    </row>
    <row r="413" spans="1:3" x14ac:dyDescent="0.3">
      <c r="A413">
        <v>412</v>
      </c>
      <c r="B413" t="s">
        <v>413</v>
      </c>
      <c r="C413" t="str">
        <f>HYPERLINK("https://talan.bank.gov.ua/get-user-certificate/DA-A7qd30QYq6H46di36","Завантажити сертифікат")</f>
        <v>Завантажити сертифікат</v>
      </c>
    </row>
    <row r="414" spans="1:3" x14ac:dyDescent="0.3">
      <c r="A414">
        <v>413</v>
      </c>
      <c r="B414" t="s">
        <v>414</v>
      </c>
      <c r="C414" t="str">
        <f>HYPERLINK("https://talan.bank.gov.ua/get-user-certificate/DA-A7SRyud8FlfH3UVXj","Завантажити сертифікат")</f>
        <v>Завантажити сертифікат</v>
      </c>
    </row>
    <row r="415" spans="1:3" x14ac:dyDescent="0.3">
      <c r="A415">
        <v>414</v>
      </c>
      <c r="B415" t="s">
        <v>415</v>
      </c>
      <c r="C415" t="str">
        <f>HYPERLINK("https://talan.bank.gov.ua/get-user-certificate/DA-A7z_lHEMmeMXalmEV","Завантажити сертифікат")</f>
        <v>Завантажити сертифікат</v>
      </c>
    </row>
    <row r="416" spans="1:3" x14ac:dyDescent="0.3">
      <c r="A416">
        <v>415</v>
      </c>
      <c r="B416" t="s">
        <v>416</v>
      </c>
      <c r="C416" t="str">
        <f>HYPERLINK("https://talan.bank.gov.ua/get-user-certificate/DA-A7zDE2avQwwVDPCpw","Завантажити сертифікат")</f>
        <v>Завантажити сертифікат</v>
      </c>
    </row>
    <row r="417" spans="1:3" x14ac:dyDescent="0.3">
      <c r="A417">
        <v>416</v>
      </c>
      <c r="B417" t="s">
        <v>417</v>
      </c>
      <c r="C417" t="str">
        <f>HYPERLINK("https://talan.bank.gov.ua/get-user-certificate/DA-A79zllez6gxQcLrCQ","Завантажити сертифікат")</f>
        <v>Завантажити сертифікат</v>
      </c>
    </row>
    <row r="418" spans="1:3" x14ac:dyDescent="0.3">
      <c r="A418">
        <v>417</v>
      </c>
      <c r="B418" t="s">
        <v>418</v>
      </c>
      <c r="C418" t="str">
        <f>HYPERLINK("https://talan.bank.gov.ua/get-user-certificate/DA-A7OUABEIVbToYLaxt","Завантажити сертифікат")</f>
        <v>Завантажити сертифікат</v>
      </c>
    </row>
    <row r="419" spans="1:3" x14ac:dyDescent="0.3">
      <c r="A419">
        <v>418</v>
      </c>
      <c r="B419" t="s">
        <v>419</v>
      </c>
      <c r="C419" t="str">
        <f>HYPERLINK("https://talan.bank.gov.ua/get-user-certificate/DA-A7b7SvIg0qcDKbwIQ","Завантажити сертифікат")</f>
        <v>Завантажити сертифікат</v>
      </c>
    </row>
    <row r="420" spans="1:3" x14ac:dyDescent="0.3">
      <c r="A420">
        <v>419</v>
      </c>
      <c r="B420" t="s">
        <v>420</v>
      </c>
      <c r="C420" t="str">
        <f>HYPERLINK("https://talan.bank.gov.ua/get-user-certificate/DA-A7PI0q6LUhl_0sis3","Завантажити сертифікат")</f>
        <v>Завантажити сертифікат</v>
      </c>
    </row>
    <row r="421" spans="1:3" x14ac:dyDescent="0.3">
      <c r="A421">
        <v>420</v>
      </c>
      <c r="B421" t="s">
        <v>421</v>
      </c>
      <c r="C421" t="str">
        <f>HYPERLINK("https://talan.bank.gov.ua/get-user-certificate/DA-A7EW-h3OXQCJfnzJT","Завантажити сертифікат")</f>
        <v>Завантажити сертифікат</v>
      </c>
    </row>
    <row r="422" spans="1:3" x14ac:dyDescent="0.3">
      <c r="A422">
        <v>421</v>
      </c>
      <c r="B422" t="s">
        <v>422</v>
      </c>
      <c r="C422" t="str">
        <f>HYPERLINK("https://talan.bank.gov.ua/get-user-certificate/DA-A7ZvC9tCkVhiYtAmX","Завантажити сертифікат")</f>
        <v>Завантажити сертифікат</v>
      </c>
    </row>
    <row r="423" spans="1:3" x14ac:dyDescent="0.3">
      <c r="A423">
        <v>422</v>
      </c>
      <c r="B423" t="s">
        <v>423</v>
      </c>
      <c r="C423" t="str">
        <f>HYPERLINK("https://talan.bank.gov.ua/get-user-certificate/DA-A7WAP_KzOSVUiHm43","Завантажити сертифікат")</f>
        <v>Завантажити сертифікат</v>
      </c>
    </row>
    <row r="424" spans="1:3" x14ac:dyDescent="0.3">
      <c r="A424">
        <v>423</v>
      </c>
      <c r="B424" t="s">
        <v>424</v>
      </c>
      <c r="C424" t="str">
        <f>HYPERLINK("https://talan.bank.gov.ua/get-user-certificate/DA-A7Pa3CLSgppSvj7Tu","Завантажити сертифікат")</f>
        <v>Завантажити сертифікат</v>
      </c>
    </row>
    <row r="425" spans="1:3" x14ac:dyDescent="0.3">
      <c r="A425">
        <v>424</v>
      </c>
      <c r="B425" t="s">
        <v>425</v>
      </c>
      <c r="C425" t="str">
        <f>HYPERLINK("https://talan.bank.gov.ua/get-user-certificate/DA-A7nOI5jdgN99X84DL","Завантажити сертифікат")</f>
        <v>Завантажити сертифікат</v>
      </c>
    </row>
    <row r="426" spans="1:3" x14ac:dyDescent="0.3">
      <c r="A426">
        <v>425</v>
      </c>
      <c r="B426" t="s">
        <v>426</v>
      </c>
      <c r="C426" t="str">
        <f>HYPERLINK("https://talan.bank.gov.ua/get-user-certificate/DA-A71cU1zP29FuD5ZWt","Завантажити сертифікат")</f>
        <v>Завантажити сертифікат</v>
      </c>
    </row>
    <row r="427" spans="1:3" x14ac:dyDescent="0.3">
      <c r="A427">
        <v>426</v>
      </c>
      <c r="B427" t="s">
        <v>427</v>
      </c>
      <c r="C427" t="str">
        <f>HYPERLINK("https://talan.bank.gov.ua/get-user-certificate/DA-A7YsZx1JZOxSt_ybJ","Завантажити сертифікат")</f>
        <v>Завантажити сертифікат</v>
      </c>
    </row>
    <row r="428" spans="1:3" x14ac:dyDescent="0.3">
      <c r="A428">
        <v>427</v>
      </c>
      <c r="B428" t="s">
        <v>428</v>
      </c>
      <c r="C428" t="str">
        <f>HYPERLINK("https://talan.bank.gov.ua/get-user-certificate/DA-A7roUOJpCKWto8yB_","Завантажити сертифікат")</f>
        <v>Завантажити сертифікат</v>
      </c>
    </row>
    <row r="429" spans="1:3" x14ac:dyDescent="0.3">
      <c r="A429">
        <v>428</v>
      </c>
      <c r="B429" t="s">
        <v>429</v>
      </c>
      <c r="C429" t="str">
        <f>HYPERLINK("https://talan.bank.gov.ua/get-user-certificate/DA-A7lqfMIC4rc8axzHA","Завантажити сертифікат")</f>
        <v>Завантажити сертифікат</v>
      </c>
    </row>
    <row r="430" spans="1:3" x14ac:dyDescent="0.3">
      <c r="A430">
        <v>429</v>
      </c>
      <c r="B430" t="s">
        <v>430</v>
      </c>
      <c r="C430" t="str">
        <f>HYPERLINK("https://talan.bank.gov.ua/get-user-certificate/DA-A7JHPTsXB6_MP6vQQ","Завантажити сертифікат")</f>
        <v>Завантажити сертифікат</v>
      </c>
    </row>
    <row r="431" spans="1:3" x14ac:dyDescent="0.3">
      <c r="A431">
        <v>430</v>
      </c>
      <c r="B431" t="s">
        <v>431</v>
      </c>
      <c r="C431" t="str">
        <f>HYPERLINK("https://talan.bank.gov.ua/get-user-certificate/DA-A7vegTjXUHmLLDArS","Завантажити сертифікат")</f>
        <v>Завантажити сертифікат</v>
      </c>
    </row>
    <row r="432" spans="1:3" x14ac:dyDescent="0.3">
      <c r="A432">
        <v>431</v>
      </c>
      <c r="B432" t="s">
        <v>432</v>
      </c>
      <c r="C432" t="str">
        <f>HYPERLINK("https://talan.bank.gov.ua/get-user-certificate/DA-A7Yy0UwWCXEvzSVxJ","Завантажити сертифікат")</f>
        <v>Завантажити сертифікат</v>
      </c>
    </row>
    <row r="433" spans="1:3" x14ac:dyDescent="0.3">
      <c r="A433">
        <v>432</v>
      </c>
      <c r="B433" t="s">
        <v>433</v>
      </c>
      <c r="C433" t="str">
        <f>HYPERLINK("https://talan.bank.gov.ua/get-user-certificate/DA-A7uHEPAoAmAlIGEHh","Завантажити сертифікат")</f>
        <v>Завантажити сертифікат</v>
      </c>
    </row>
    <row r="434" spans="1:3" x14ac:dyDescent="0.3">
      <c r="A434">
        <v>433</v>
      </c>
      <c r="B434" t="s">
        <v>434</v>
      </c>
      <c r="C434" t="str">
        <f>HYPERLINK("https://talan.bank.gov.ua/get-user-certificate/DA-A71qB67AT31M6AhP6","Завантажити сертифікат")</f>
        <v>Завантажити сертифікат</v>
      </c>
    </row>
    <row r="435" spans="1:3" x14ac:dyDescent="0.3">
      <c r="A435">
        <v>434</v>
      </c>
      <c r="B435" t="s">
        <v>435</v>
      </c>
      <c r="C435" t="str">
        <f>HYPERLINK("https://talan.bank.gov.ua/get-user-certificate/DA-A7YVHJtwrjF7g2CE8","Завантажити сертифікат")</f>
        <v>Завантажити сертифікат</v>
      </c>
    </row>
    <row r="436" spans="1:3" x14ac:dyDescent="0.3">
      <c r="A436">
        <v>435</v>
      </c>
      <c r="B436" t="s">
        <v>436</v>
      </c>
      <c r="C436" t="str">
        <f>HYPERLINK("https://talan.bank.gov.ua/get-user-certificate/DA-A7qY7o_E14elme9pH","Завантажити сертифікат")</f>
        <v>Завантажити сертифікат</v>
      </c>
    </row>
    <row r="437" spans="1:3" x14ac:dyDescent="0.3">
      <c r="A437">
        <v>436</v>
      </c>
      <c r="B437" t="s">
        <v>437</v>
      </c>
      <c r="C437" t="str">
        <f>HYPERLINK("https://talan.bank.gov.ua/get-user-certificate/DA-A75CmZmzWyE2Yx78R","Завантажити сертифікат")</f>
        <v>Завантажити сертифікат</v>
      </c>
    </row>
    <row r="438" spans="1:3" x14ac:dyDescent="0.3">
      <c r="A438">
        <v>437</v>
      </c>
      <c r="B438" t="s">
        <v>438</v>
      </c>
      <c r="C438" t="str">
        <f>HYPERLINK("https://talan.bank.gov.ua/get-user-certificate/DA-A7Qd7myuUxSLqaoEA","Завантажити сертифікат")</f>
        <v>Завантажити сертифікат</v>
      </c>
    </row>
    <row r="439" spans="1:3" x14ac:dyDescent="0.3">
      <c r="A439">
        <v>438</v>
      </c>
      <c r="B439" t="s">
        <v>439</v>
      </c>
      <c r="C439" t="str">
        <f>HYPERLINK("https://talan.bank.gov.ua/get-user-certificate/DA-A7XbhgKsXJxYvx5x7","Завантажити сертифікат")</f>
        <v>Завантажити сертифікат</v>
      </c>
    </row>
    <row r="440" spans="1:3" x14ac:dyDescent="0.3">
      <c r="A440">
        <v>439</v>
      </c>
      <c r="B440" t="s">
        <v>440</v>
      </c>
      <c r="C440" t="str">
        <f>HYPERLINK("https://talan.bank.gov.ua/get-user-certificate/DA-A7eiU7Frc_SRZQlbS","Завантажити сертифікат")</f>
        <v>Завантажити сертифікат</v>
      </c>
    </row>
    <row r="441" spans="1:3" x14ac:dyDescent="0.3">
      <c r="A441">
        <v>440</v>
      </c>
      <c r="B441" t="s">
        <v>441</v>
      </c>
      <c r="C441" t="str">
        <f>HYPERLINK("https://talan.bank.gov.ua/get-user-certificate/DA-A7V5AQEgeIc8sbyZQ","Завантажити сертифікат")</f>
        <v>Завантажити сертифікат</v>
      </c>
    </row>
    <row r="442" spans="1:3" x14ac:dyDescent="0.3">
      <c r="A442">
        <v>441</v>
      </c>
      <c r="B442" t="s">
        <v>442</v>
      </c>
      <c r="C442" t="str">
        <f>HYPERLINK("https://talan.bank.gov.ua/get-user-certificate/DA-A7YHEZHo7LKOCrs6Q","Завантажити сертифікат")</f>
        <v>Завантажити сертифікат</v>
      </c>
    </row>
    <row r="443" spans="1:3" x14ac:dyDescent="0.3">
      <c r="A443">
        <v>442</v>
      </c>
      <c r="B443" t="s">
        <v>443</v>
      </c>
      <c r="C443" t="str">
        <f>HYPERLINK("https://talan.bank.gov.ua/get-user-certificate/DA-A7i-KDN_VXHWzLIHR","Завантажити сертифікат")</f>
        <v>Завантажити сертифікат</v>
      </c>
    </row>
    <row r="444" spans="1:3" x14ac:dyDescent="0.3">
      <c r="A444">
        <v>443</v>
      </c>
      <c r="B444" t="s">
        <v>444</v>
      </c>
      <c r="C444" t="str">
        <f>HYPERLINK("https://talan.bank.gov.ua/get-user-certificate/DA-A7cC7Ei2P4g6HuX8a","Завантажити сертифікат")</f>
        <v>Завантажити сертифікат</v>
      </c>
    </row>
    <row r="445" spans="1:3" x14ac:dyDescent="0.3">
      <c r="A445">
        <v>444</v>
      </c>
      <c r="B445" t="s">
        <v>445</v>
      </c>
      <c r="C445" t="str">
        <f>HYPERLINK("https://talan.bank.gov.ua/get-user-certificate/DA-A70Dl0tFj-2CH2cdX","Завантажити сертифікат")</f>
        <v>Завантажити сертифікат</v>
      </c>
    </row>
    <row r="446" spans="1:3" x14ac:dyDescent="0.3">
      <c r="A446">
        <v>445</v>
      </c>
      <c r="B446" t="s">
        <v>446</v>
      </c>
      <c r="C446" t="str">
        <f>HYPERLINK("https://talan.bank.gov.ua/get-user-certificate/DA-A7oLDSqaFjOl4EVMm","Завантажити сертифікат")</f>
        <v>Завантажити сертифікат</v>
      </c>
    </row>
    <row r="447" spans="1:3" x14ac:dyDescent="0.3">
      <c r="A447">
        <v>446</v>
      </c>
      <c r="B447" t="s">
        <v>447</v>
      </c>
      <c r="C447" t="str">
        <f>HYPERLINK("https://talan.bank.gov.ua/get-user-certificate/DA-A7EAPNG5cupfbTv26","Завантажити сертифікат")</f>
        <v>Завантажити сертифікат</v>
      </c>
    </row>
    <row r="448" spans="1:3" x14ac:dyDescent="0.3">
      <c r="A448">
        <v>447</v>
      </c>
      <c r="B448" t="s">
        <v>448</v>
      </c>
      <c r="C448" t="str">
        <f>HYPERLINK("https://talan.bank.gov.ua/get-user-certificate/DA-A7e9rrkDQIUfFqch0","Завантажити сертифікат")</f>
        <v>Завантажити сертифікат</v>
      </c>
    </row>
    <row r="449" spans="1:3" x14ac:dyDescent="0.3">
      <c r="A449">
        <v>448</v>
      </c>
      <c r="B449" t="s">
        <v>449</v>
      </c>
      <c r="C449" t="str">
        <f>HYPERLINK("https://talan.bank.gov.ua/get-user-certificate/DA-A7QynK1u4T8aHWlRQ","Завантажити сертифікат")</f>
        <v>Завантажити сертифікат</v>
      </c>
    </row>
    <row r="450" spans="1:3" x14ac:dyDescent="0.3">
      <c r="A450">
        <v>449</v>
      </c>
      <c r="B450" t="s">
        <v>450</v>
      </c>
      <c r="C450" t="str">
        <f>HYPERLINK("https://talan.bank.gov.ua/get-user-certificate/DA-A7maGKwgC-zXbyhYc","Завантажити сертифікат")</f>
        <v>Завантажити сертифікат</v>
      </c>
    </row>
    <row r="451" spans="1:3" x14ac:dyDescent="0.3">
      <c r="A451">
        <v>450</v>
      </c>
      <c r="B451" t="s">
        <v>451</v>
      </c>
      <c r="C451" t="str">
        <f>HYPERLINK("https://talan.bank.gov.ua/get-user-certificate/DA-A7H3zbtdJXC2ILMx3","Завантажити сертифікат")</f>
        <v>Завантажити сертифікат</v>
      </c>
    </row>
    <row r="452" spans="1:3" x14ac:dyDescent="0.3">
      <c r="A452">
        <v>451</v>
      </c>
      <c r="B452" t="s">
        <v>452</v>
      </c>
      <c r="C452" t="str">
        <f>HYPERLINK("https://talan.bank.gov.ua/get-user-certificate/DA-A7azQhy_ThYtIkQnq","Завантажити сертифікат")</f>
        <v>Завантажити сертифікат</v>
      </c>
    </row>
    <row r="453" spans="1:3" x14ac:dyDescent="0.3">
      <c r="A453">
        <v>452</v>
      </c>
      <c r="B453" t="s">
        <v>453</v>
      </c>
      <c r="C453" t="str">
        <f>HYPERLINK("https://talan.bank.gov.ua/get-user-certificate/DA-A7qib-h9WqPqDNiFF","Завантажити сертифікат")</f>
        <v>Завантажити сертифікат</v>
      </c>
    </row>
    <row r="454" spans="1:3" x14ac:dyDescent="0.3">
      <c r="A454">
        <v>453</v>
      </c>
      <c r="B454" t="s">
        <v>454</v>
      </c>
      <c r="C454" t="str">
        <f>HYPERLINK("https://talan.bank.gov.ua/get-user-certificate/DA-A718QOPygkg3UibCn","Завантажити сертифікат")</f>
        <v>Завантажити сертифікат</v>
      </c>
    </row>
    <row r="455" spans="1:3" x14ac:dyDescent="0.3">
      <c r="A455">
        <v>454</v>
      </c>
      <c r="B455" t="s">
        <v>455</v>
      </c>
      <c r="C455" t="str">
        <f>HYPERLINK("https://talan.bank.gov.ua/get-user-certificate/DA-A72Zib1TvEC1dXU6m","Завантажити сертифікат")</f>
        <v>Завантажити сертифікат</v>
      </c>
    </row>
    <row r="456" spans="1:3" x14ac:dyDescent="0.3">
      <c r="A456">
        <v>455</v>
      </c>
      <c r="B456" t="s">
        <v>456</v>
      </c>
      <c r="C456" t="str">
        <f>HYPERLINK("https://talan.bank.gov.ua/get-user-certificate/DA-A7fylpwhFZyshg4Pc","Завантажити сертифікат")</f>
        <v>Завантажити сертифікат</v>
      </c>
    </row>
    <row r="457" spans="1:3" x14ac:dyDescent="0.3">
      <c r="A457">
        <v>456</v>
      </c>
      <c r="B457" t="s">
        <v>457</v>
      </c>
      <c r="C457" t="str">
        <f>HYPERLINK("https://talan.bank.gov.ua/get-user-certificate/DA-A7DIqtdhMcWuuLbLV","Завантажити сертифікат")</f>
        <v>Завантажити сертифікат</v>
      </c>
    </row>
    <row r="458" spans="1:3" x14ac:dyDescent="0.3">
      <c r="A458">
        <v>457</v>
      </c>
      <c r="B458" t="s">
        <v>458</v>
      </c>
      <c r="C458" t="str">
        <f>HYPERLINK("https://talan.bank.gov.ua/get-user-certificate/DA-A733RoTFV9E2ZMtPm","Завантажити сертифікат")</f>
        <v>Завантажити сертифікат</v>
      </c>
    </row>
    <row r="459" spans="1:3" x14ac:dyDescent="0.3">
      <c r="A459">
        <v>458</v>
      </c>
      <c r="B459" t="s">
        <v>459</v>
      </c>
      <c r="C459" t="str">
        <f>HYPERLINK("https://talan.bank.gov.ua/get-user-certificate/DA-A7uK-TPwtrEX1TJ8n","Завантажити сертифікат")</f>
        <v>Завантажити сертифікат</v>
      </c>
    </row>
    <row r="460" spans="1:3" x14ac:dyDescent="0.3">
      <c r="A460">
        <v>459</v>
      </c>
      <c r="B460" t="s">
        <v>460</v>
      </c>
      <c r="C460" t="str">
        <f>HYPERLINK("https://talan.bank.gov.ua/get-user-certificate/DA-A7ljPE6f2i2EmTp4P","Завантажити сертифікат")</f>
        <v>Завантажити сертифікат</v>
      </c>
    </row>
    <row r="461" spans="1:3" x14ac:dyDescent="0.3">
      <c r="A461">
        <v>460</v>
      </c>
      <c r="B461" t="s">
        <v>461</v>
      </c>
      <c r="C461" t="str">
        <f>HYPERLINK("https://talan.bank.gov.ua/get-user-certificate/DA-A75_yqfJ5PMK1Y6Np","Завантажити сертифікат")</f>
        <v>Завантажити сертифікат</v>
      </c>
    </row>
    <row r="462" spans="1:3" x14ac:dyDescent="0.3">
      <c r="A462">
        <v>461</v>
      </c>
      <c r="B462" t="s">
        <v>462</v>
      </c>
      <c r="C462" t="str">
        <f>HYPERLINK("https://talan.bank.gov.ua/get-user-certificate/DA-A7PT3dBgk1JVKIbn-","Завантажити сертифікат")</f>
        <v>Завантажити сертифікат</v>
      </c>
    </row>
    <row r="463" spans="1:3" x14ac:dyDescent="0.3">
      <c r="A463">
        <v>462</v>
      </c>
      <c r="B463" t="s">
        <v>463</v>
      </c>
      <c r="C463" t="str">
        <f>HYPERLINK("https://talan.bank.gov.ua/get-user-certificate/DA-A7zDkO4Z2VhG24MRj","Завантажити сертифікат")</f>
        <v>Завантажити сертифікат</v>
      </c>
    </row>
    <row r="464" spans="1:3" x14ac:dyDescent="0.3">
      <c r="A464">
        <v>463</v>
      </c>
      <c r="B464" t="s">
        <v>464</v>
      </c>
      <c r="C464" t="str">
        <f>HYPERLINK("https://talan.bank.gov.ua/get-user-certificate/DA-A70UOPqi8Hzjfzcsu","Завантажити сертифікат")</f>
        <v>Завантажити сертифікат</v>
      </c>
    </row>
    <row r="465" spans="1:3" x14ac:dyDescent="0.3">
      <c r="A465">
        <v>464</v>
      </c>
      <c r="B465" t="s">
        <v>465</v>
      </c>
      <c r="C465" t="str">
        <f>HYPERLINK("https://talan.bank.gov.ua/get-user-certificate/DA-A7ZzCscx_EZDA8rV4","Завантажити сертифікат")</f>
        <v>Завантажити сертифікат</v>
      </c>
    </row>
    <row r="466" spans="1:3" x14ac:dyDescent="0.3">
      <c r="A466">
        <v>465</v>
      </c>
      <c r="B466" t="s">
        <v>466</v>
      </c>
      <c r="C466" t="str">
        <f>HYPERLINK("https://talan.bank.gov.ua/get-user-certificate/DA-A7j5PRZFDAmtRi_GY","Завантажити сертифікат")</f>
        <v>Завантажити сертифікат</v>
      </c>
    </row>
    <row r="467" spans="1:3" x14ac:dyDescent="0.3">
      <c r="A467">
        <v>466</v>
      </c>
      <c r="B467" t="s">
        <v>467</v>
      </c>
      <c r="C467" t="str">
        <f>HYPERLINK("https://talan.bank.gov.ua/get-user-certificate/DA-A7B9_WCJLfhs0zbqK","Завантажити сертифікат")</f>
        <v>Завантажити сертифікат</v>
      </c>
    </row>
    <row r="468" spans="1:3" x14ac:dyDescent="0.3">
      <c r="A468">
        <v>467</v>
      </c>
      <c r="B468" t="s">
        <v>468</v>
      </c>
      <c r="C468" t="str">
        <f>HYPERLINK("https://talan.bank.gov.ua/get-user-certificate/DA-A7NddUcwFmZsuKJB8","Завантажити сертифікат")</f>
        <v>Завантажити сертифікат</v>
      </c>
    </row>
    <row r="469" spans="1:3" x14ac:dyDescent="0.3">
      <c r="A469">
        <v>468</v>
      </c>
      <c r="B469" t="s">
        <v>364</v>
      </c>
      <c r="C469" t="str">
        <f>HYPERLINK("https://talan.bank.gov.ua/get-user-certificate/DA-A764g-AH2MIKGv-X8","Завантажити сертифікат")</f>
        <v>Завантажити сертифікат</v>
      </c>
    </row>
    <row r="470" spans="1:3" x14ac:dyDescent="0.3">
      <c r="A470">
        <v>469</v>
      </c>
      <c r="B470" t="s">
        <v>469</v>
      </c>
      <c r="C470" t="str">
        <f>HYPERLINK("https://talan.bank.gov.ua/get-user-certificate/DA-A700r9v7bkRlggBMt","Завантажити сертифікат")</f>
        <v>Завантажити сертифікат</v>
      </c>
    </row>
    <row r="471" spans="1:3" x14ac:dyDescent="0.3">
      <c r="A471">
        <v>470</v>
      </c>
      <c r="B471" t="s">
        <v>362</v>
      </c>
      <c r="C471" t="str">
        <f>HYPERLINK("https://talan.bank.gov.ua/get-user-certificate/DA-A7ysoqeEjO98OJhlp","Завантажити сертифікат")</f>
        <v>Завантажити сертифікат</v>
      </c>
    </row>
    <row r="472" spans="1:3" x14ac:dyDescent="0.3">
      <c r="A472">
        <v>471</v>
      </c>
      <c r="B472" t="s">
        <v>470</v>
      </c>
      <c r="C472" t="str">
        <f>HYPERLINK("https://talan.bank.gov.ua/get-user-certificate/DA-A76c1U1q6oHTxGK0A","Завантажити сертифікат")</f>
        <v>Завантажити сертифікат</v>
      </c>
    </row>
    <row r="473" spans="1:3" x14ac:dyDescent="0.3">
      <c r="A473">
        <v>472</v>
      </c>
      <c r="B473" t="s">
        <v>471</v>
      </c>
      <c r="C473" t="str">
        <f>HYPERLINK("https://talan.bank.gov.ua/get-user-certificate/DA-A7ZHUbqxKvOnCHPZa","Завантажити сертифікат")</f>
        <v>Завантажити сертифікат</v>
      </c>
    </row>
    <row r="474" spans="1:3" x14ac:dyDescent="0.3">
      <c r="A474">
        <v>473</v>
      </c>
      <c r="B474" t="s">
        <v>472</v>
      </c>
      <c r="C474" t="str">
        <f>HYPERLINK("https://talan.bank.gov.ua/get-user-certificate/DA-A7xHLNiXijneOIahe","Завантажити сертифікат")</f>
        <v>Завантажити сертифікат</v>
      </c>
    </row>
    <row r="475" spans="1:3" x14ac:dyDescent="0.3">
      <c r="A475">
        <v>474</v>
      </c>
      <c r="B475" t="s">
        <v>473</v>
      </c>
      <c r="C475" t="str">
        <f>HYPERLINK("https://talan.bank.gov.ua/get-user-certificate/DA-A7jiZoWSzN5Kc6KWl","Завантажити сертифікат")</f>
        <v>Завантажити сертифікат</v>
      </c>
    </row>
    <row r="476" spans="1:3" x14ac:dyDescent="0.3">
      <c r="A476">
        <v>475</v>
      </c>
      <c r="B476" t="s">
        <v>474</v>
      </c>
      <c r="C476" t="str">
        <f>HYPERLINK("https://talan.bank.gov.ua/get-user-certificate/DA-A7LHPXf5mb5qdvOpm","Завантажити сертифікат")</f>
        <v>Завантажити сертифікат</v>
      </c>
    </row>
    <row r="477" spans="1:3" x14ac:dyDescent="0.3">
      <c r="A477">
        <v>476</v>
      </c>
      <c r="B477" t="s">
        <v>475</v>
      </c>
      <c r="C477" t="str">
        <f>HYPERLINK("https://talan.bank.gov.ua/get-user-certificate/DA-A708iLCQCs6oG3q14","Завантажити сертифікат")</f>
        <v>Завантажити сертифікат</v>
      </c>
    </row>
    <row r="478" spans="1:3" x14ac:dyDescent="0.3">
      <c r="A478">
        <v>477</v>
      </c>
      <c r="B478" t="s">
        <v>476</v>
      </c>
      <c r="C478" t="str">
        <f>HYPERLINK("https://talan.bank.gov.ua/get-user-certificate/DA-A7Re0GGarG_NwJfml","Завантажити сертифікат")</f>
        <v>Завантажити сертифікат</v>
      </c>
    </row>
    <row r="479" spans="1:3" x14ac:dyDescent="0.3">
      <c r="A479">
        <v>478</v>
      </c>
      <c r="B479" t="s">
        <v>477</v>
      </c>
      <c r="C479" t="str">
        <f>HYPERLINK("https://talan.bank.gov.ua/get-user-certificate/DA-A7V3M4KlttlQE7bVM","Завантажити сертифікат")</f>
        <v>Завантажити сертифікат</v>
      </c>
    </row>
    <row r="480" spans="1:3" x14ac:dyDescent="0.3">
      <c r="A480">
        <v>479</v>
      </c>
      <c r="B480" t="s">
        <v>478</v>
      </c>
      <c r="C480" t="str">
        <f>HYPERLINK("https://talan.bank.gov.ua/get-user-certificate/DA-A7YTVnUasm3oZE5Ie","Завантажити сертифікат")</f>
        <v>Завантажити сертифікат</v>
      </c>
    </row>
    <row r="481" spans="1:3" x14ac:dyDescent="0.3">
      <c r="A481">
        <v>480</v>
      </c>
      <c r="B481" t="s">
        <v>479</v>
      </c>
      <c r="C481" t="str">
        <f>HYPERLINK("https://talan.bank.gov.ua/get-user-certificate/DA-A7I2jyCCuwJ1U7_ZV","Завантажити сертифікат")</f>
        <v>Завантажити сертифікат</v>
      </c>
    </row>
    <row r="482" spans="1:3" x14ac:dyDescent="0.3">
      <c r="A482">
        <v>481</v>
      </c>
      <c r="B482" t="s">
        <v>480</v>
      </c>
      <c r="C482" t="str">
        <f>HYPERLINK("https://talan.bank.gov.ua/get-user-certificate/DA-A7AbSbGjrMIrhUJ_T","Завантажити сертифікат")</f>
        <v>Завантажити сертифікат</v>
      </c>
    </row>
    <row r="483" spans="1:3" x14ac:dyDescent="0.3">
      <c r="A483">
        <v>482</v>
      </c>
      <c r="B483" t="s">
        <v>481</v>
      </c>
      <c r="C483" t="str">
        <f>HYPERLINK("https://talan.bank.gov.ua/get-user-certificate/DA-A7UxUVweHlu8zmB2s","Завантажити сертифікат")</f>
        <v>Завантажити сертифікат</v>
      </c>
    </row>
    <row r="484" spans="1:3" x14ac:dyDescent="0.3">
      <c r="A484">
        <v>483</v>
      </c>
      <c r="B484" t="s">
        <v>482</v>
      </c>
      <c r="C484" t="str">
        <f>HYPERLINK("https://talan.bank.gov.ua/get-user-certificate/DA-A7fqU6D2JQ_LTc-8u","Завантажити сертифікат")</f>
        <v>Завантажити сертифікат</v>
      </c>
    </row>
    <row r="485" spans="1:3" x14ac:dyDescent="0.3">
      <c r="A485">
        <v>484</v>
      </c>
      <c r="B485" t="s">
        <v>483</v>
      </c>
      <c r="C485" t="str">
        <f>HYPERLINK("https://talan.bank.gov.ua/get-user-certificate/DA-A7iDhNFAWWu5PkbH6","Завантажити сертифікат")</f>
        <v>Завантажити сертифікат</v>
      </c>
    </row>
    <row r="486" spans="1:3" x14ac:dyDescent="0.3">
      <c r="A486">
        <v>485</v>
      </c>
      <c r="B486" t="s">
        <v>484</v>
      </c>
      <c r="C486" t="str">
        <f>HYPERLINK("https://talan.bank.gov.ua/get-user-certificate/DA-A7EweyxEHcbbvfm5F","Завантажити сертифікат")</f>
        <v>Завантажити сертифікат</v>
      </c>
    </row>
    <row r="487" spans="1:3" x14ac:dyDescent="0.3">
      <c r="A487">
        <v>486</v>
      </c>
      <c r="B487" t="s">
        <v>485</v>
      </c>
      <c r="C487" t="str">
        <f>HYPERLINK("https://talan.bank.gov.ua/get-user-certificate/DA-A7JzY-jXzyLZ8DbAM","Завантажити сертифікат")</f>
        <v>Завантажити сертифікат</v>
      </c>
    </row>
    <row r="488" spans="1:3" x14ac:dyDescent="0.3">
      <c r="A488">
        <v>487</v>
      </c>
      <c r="B488" t="s">
        <v>486</v>
      </c>
      <c r="C488" t="str">
        <f>HYPERLINK("https://talan.bank.gov.ua/get-user-certificate/DA-A7Qa5bo7eR7lrOmSI","Завантажити сертифікат")</f>
        <v>Завантажити сертифікат</v>
      </c>
    </row>
    <row r="489" spans="1:3" x14ac:dyDescent="0.3">
      <c r="A489">
        <v>488</v>
      </c>
      <c r="B489" t="s">
        <v>487</v>
      </c>
      <c r="C489" t="str">
        <f>HYPERLINK("https://talan.bank.gov.ua/get-user-certificate/DA-A7q7Dvr0evjX-YsIU","Завантажити сертифікат")</f>
        <v>Завантажити сертифікат</v>
      </c>
    </row>
    <row r="490" spans="1:3" x14ac:dyDescent="0.3">
      <c r="A490">
        <v>489</v>
      </c>
      <c r="B490" t="s">
        <v>488</v>
      </c>
      <c r="C490" t="str">
        <f>HYPERLINK("https://talan.bank.gov.ua/get-user-certificate/DA-A7ZAM5rBZx30-nLEd","Завантажити сертифікат")</f>
        <v>Завантажити сертифікат</v>
      </c>
    </row>
    <row r="491" spans="1:3" x14ac:dyDescent="0.3">
      <c r="A491">
        <v>490</v>
      </c>
      <c r="B491" t="s">
        <v>489</v>
      </c>
      <c r="C491" t="str">
        <f>HYPERLINK("https://talan.bank.gov.ua/get-user-certificate/DA-A7aWaFezUGpMuvdEL","Завантажити сертифікат")</f>
        <v>Завантажити сертифікат</v>
      </c>
    </row>
    <row r="492" spans="1:3" x14ac:dyDescent="0.3">
      <c r="A492">
        <v>491</v>
      </c>
      <c r="B492" t="s">
        <v>490</v>
      </c>
      <c r="C492" t="str">
        <f>HYPERLINK("https://talan.bank.gov.ua/get-user-certificate/DA-A7hKe1YN3IFe32sb5","Завантажити сертифікат")</f>
        <v>Завантажити сертифікат</v>
      </c>
    </row>
    <row r="493" spans="1:3" x14ac:dyDescent="0.3">
      <c r="A493">
        <v>492</v>
      </c>
      <c r="B493" t="s">
        <v>491</v>
      </c>
      <c r="C493" t="str">
        <f>HYPERLINK("https://talan.bank.gov.ua/get-user-certificate/DA-A7ZbGIaro06APOQU9","Завантажити сертифікат")</f>
        <v>Завантажити сертифікат</v>
      </c>
    </row>
    <row r="494" spans="1:3" x14ac:dyDescent="0.3">
      <c r="A494">
        <v>493</v>
      </c>
      <c r="B494" t="s">
        <v>492</v>
      </c>
      <c r="C494" t="str">
        <f>HYPERLINK("https://talan.bank.gov.ua/get-user-certificate/DA-A7FCcr9OvoHhUEErP","Завантажити сертифікат")</f>
        <v>Завантажити сертифікат</v>
      </c>
    </row>
    <row r="495" spans="1:3" x14ac:dyDescent="0.3">
      <c r="A495">
        <v>494</v>
      </c>
      <c r="B495" t="s">
        <v>493</v>
      </c>
      <c r="C495" t="str">
        <f>HYPERLINK("https://talan.bank.gov.ua/get-user-certificate/DA-A7pNaHCDnmWfdrQ6Q","Завантажити сертифікат")</f>
        <v>Завантажити сертифікат</v>
      </c>
    </row>
    <row r="496" spans="1:3" x14ac:dyDescent="0.3">
      <c r="A496">
        <v>495</v>
      </c>
      <c r="B496" t="s">
        <v>494</v>
      </c>
      <c r="C496" t="str">
        <f>HYPERLINK("https://talan.bank.gov.ua/get-user-certificate/DA-A7ACaDRYbPOGNkGe9","Завантажити сертифікат")</f>
        <v>Завантажити сертифікат</v>
      </c>
    </row>
    <row r="497" spans="1:3" x14ac:dyDescent="0.3">
      <c r="A497">
        <v>496</v>
      </c>
      <c r="B497" t="s">
        <v>495</v>
      </c>
      <c r="C497" t="str">
        <f>HYPERLINK("https://talan.bank.gov.ua/get-user-certificate/DA-A7UckxTM8EK-eq51j","Завантажити сертифікат")</f>
        <v>Завантажити сертифікат</v>
      </c>
    </row>
    <row r="498" spans="1:3" x14ac:dyDescent="0.3">
      <c r="A498">
        <v>497</v>
      </c>
      <c r="B498" t="s">
        <v>496</v>
      </c>
      <c r="C498" t="str">
        <f>HYPERLINK("https://talan.bank.gov.ua/get-user-certificate/DA-A7jqZrIeu8mVaHrfO","Завантажити сертифікат")</f>
        <v>Завантажити сертифікат</v>
      </c>
    </row>
    <row r="499" spans="1:3" x14ac:dyDescent="0.3">
      <c r="A499">
        <v>498</v>
      </c>
      <c r="B499" t="s">
        <v>497</v>
      </c>
      <c r="C499" t="str">
        <f>HYPERLINK("https://talan.bank.gov.ua/get-user-certificate/DA-A793a-hcSVVQNaomr","Завантажити сертифікат")</f>
        <v>Завантажити сертифікат</v>
      </c>
    </row>
    <row r="500" spans="1:3" x14ac:dyDescent="0.3">
      <c r="A500">
        <v>499</v>
      </c>
      <c r="B500" t="s">
        <v>498</v>
      </c>
      <c r="C500" t="str">
        <f>HYPERLINK("https://talan.bank.gov.ua/get-user-certificate/DA-A7qyh7G7VcOtXDPdV","Завантажити сертифікат")</f>
        <v>Завантажити сертифікат</v>
      </c>
    </row>
    <row r="501" spans="1:3" x14ac:dyDescent="0.3">
      <c r="A501">
        <v>500</v>
      </c>
      <c r="B501" t="s">
        <v>499</v>
      </c>
      <c r="C501" t="str">
        <f>HYPERLINK("https://talan.bank.gov.ua/get-user-certificate/DA-A7OZ0hg-TWMRrGBL4","Завантажити сертифікат")</f>
        <v>Завантажити сертифікат</v>
      </c>
    </row>
    <row r="502" spans="1:3" x14ac:dyDescent="0.3">
      <c r="A502">
        <v>501</v>
      </c>
      <c r="B502" t="s">
        <v>500</v>
      </c>
      <c r="C502" t="str">
        <f>HYPERLINK("https://talan.bank.gov.ua/get-user-certificate/DA-A7rvWlRYWYHh2Ix5B","Завантажити сертифікат")</f>
        <v>Завантажити сертифікат</v>
      </c>
    </row>
    <row r="503" spans="1:3" x14ac:dyDescent="0.3">
      <c r="A503">
        <v>502</v>
      </c>
      <c r="B503" t="s">
        <v>501</v>
      </c>
      <c r="C503" t="str">
        <f>HYPERLINK("https://talan.bank.gov.ua/get-user-certificate/DA-A7_BaOkoy5m2zGEda","Завантажити сертифікат")</f>
        <v>Завантажити сертифікат</v>
      </c>
    </row>
    <row r="504" spans="1:3" x14ac:dyDescent="0.3">
      <c r="A504">
        <v>503</v>
      </c>
      <c r="B504" t="s">
        <v>502</v>
      </c>
      <c r="C504" t="str">
        <f>HYPERLINK("https://talan.bank.gov.ua/get-user-certificate/DA-A72vXLicfE9bqGQOV","Завантажити сертифікат")</f>
        <v>Завантажити сертифікат</v>
      </c>
    </row>
    <row r="505" spans="1:3" x14ac:dyDescent="0.3">
      <c r="A505">
        <v>504</v>
      </c>
      <c r="B505" t="s">
        <v>503</v>
      </c>
      <c r="C505" t="str">
        <f>HYPERLINK("https://talan.bank.gov.ua/get-user-certificate/DA-A7U2Sq6lmLpqc90OH","Завантажити сертифікат")</f>
        <v>Завантажити сертифікат</v>
      </c>
    </row>
    <row r="506" spans="1:3" x14ac:dyDescent="0.3">
      <c r="A506">
        <v>505</v>
      </c>
      <c r="B506" t="s">
        <v>504</v>
      </c>
      <c r="C506" t="str">
        <f>HYPERLINK("https://talan.bank.gov.ua/get-user-certificate/DA-A77U0ocAGtsr4RIsg","Завантажити сертифікат")</f>
        <v>Завантажити сертифікат</v>
      </c>
    </row>
    <row r="507" spans="1:3" x14ac:dyDescent="0.3">
      <c r="A507">
        <v>506</v>
      </c>
      <c r="B507" t="s">
        <v>505</v>
      </c>
      <c r="C507" t="str">
        <f>HYPERLINK("https://talan.bank.gov.ua/get-user-certificate/DA-A7riYvaWD86apwm7d","Завантажити сертифікат")</f>
        <v>Завантажити сертифікат</v>
      </c>
    </row>
    <row r="508" spans="1:3" x14ac:dyDescent="0.3">
      <c r="A508">
        <v>507</v>
      </c>
      <c r="B508" t="s">
        <v>506</v>
      </c>
      <c r="C508" t="str">
        <f>HYPERLINK("https://talan.bank.gov.ua/get-user-certificate/DA-A7y-seks4luvLU-q9","Завантажити сертифікат")</f>
        <v>Завантажити сертифікат</v>
      </c>
    </row>
    <row r="509" spans="1:3" x14ac:dyDescent="0.3">
      <c r="A509">
        <v>508</v>
      </c>
      <c r="B509" t="s">
        <v>507</v>
      </c>
      <c r="C509" t="str">
        <f>HYPERLINK("https://talan.bank.gov.ua/get-user-certificate/DA-A7AnoWK0kgyRhgOE8","Завантажити сертифікат")</f>
        <v>Завантажити сертифікат</v>
      </c>
    </row>
    <row r="510" spans="1:3" x14ac:dyDescent="0.3">
      <c r="A510">
        <v>509</v>
      </c>
      <c r="B510" t="s">
        <v>508</v>
      </c>
      <c r="C510" t="str">
        <f>HYPERLINK("https://talan.bank.gov.ua/get-user-certificate/DA-A7k1a1cwDdA9b7S7q","Завантажити сертифікат")</f>
        <v>Завантажити сертифікат</v>
      </c>
    </row>
    <row r="511" spans="1:3" x14ac:dyDescent="0.3">
      <c r="A511">
        <v>510</v>
      </c>
      <c r="B511" t="s">
        <v>509</v>
      </c>
      <c r="C511" t="str">
        <f>HYPERLINK("https://talan.bank.gov.ua/get-user-certificate/DA-A7oM0Qg0Du8lDfBM4","Завантажити сертифікат")</f>
        <v>Завантажити сертифікат</v>
      </c>
    </row>
    <row r="512" spans="1:3" x14ac:dyDescent="0.3">
      <c r="A512">
        <v>511</v>
      </c>
      <c r="B512" t="s">
        <v>510</v>
      </c>
      <c r="C512" t="str">
        <f>HYPERLINK("https://talan.bank.gov.ua/get-user-certificate/DA-A7IDOXBLE1YxBXtTs","Завантажити сертифікат")</f>
        <v>Завантажити сертифікат</v>
      </c>
    </row>
    <row r="513" spans="1:3" x14ac:dyDescent="0.3">
      <c r="A513">
        <v>512</v>
      </c>
      <c r="B513" t="s">
        <v>511</v>
      </c>
      <c r="C513" t="str">
        <f>HYPERLINK("https://talan.bank.gov.ua/get-user-certificate/DA-A7zmUR-tWW-c2gB39","Завантажити сертифікат")</f>
        <v>Завантажити сертифікат</v>
      </c>
    </row>
    <row r="514" spans="1:3" x14ac:dyDescent="0.3">
      <c r="A514">
        <v>513</v>
      </c>
      <c r="B514" t="s">
        <v>512</v>
      </c>
      <c r="C514" t="str">
        <f>HYPERLINK("https://talan.bank.gov.ua/get-user-certificate/DA-A7189tpFw3k5qBTsC","Завантажити сертифікат")</f>
        <v>Завантажити сертифікат</v>
      </c>
    </row>
    <row r="515" spans="1:3" x14ac:dyDescent="0.3">
      <c r="A515">
        <v>514</v>
      </c>
      <c r="B515" t="s">
        <v>513</v>
      </c>
      <c r="C515" t="str">
        <f>HYPERLINK("https://talan.bank.gov.ua/get-user-certificate/DA-A75YpvaPdd-bKkRW8","Завантажити сертифікат")</f>
        <v>Завантажити сертифікат</v>
      </c>
    </row>
    <row r="516" spans="1:3" x14ac:dyDescent="0.3">
      <c r="A516">
        <v>515</v>
      </c>
      <c r="B516" t="s">
        <v>514</v>
      </c>
      <c r="C516" t="str">
        <f>HYPERLINK("https://talan.bank.gov.ua/get-user-certificate/DA-A7RZ8SzGm2KnSlHe5","Завантажити сертифікат")</f>
        <v>Завантажити сертифікат</v>
      </c>
    </row>
    <row r="517" spans="1:3" x14ac:dyDescent="0.3">
      <c r="A517">
        <v>516</v>
      </c>
      <c r="B517" t="s">
        <v>515</v>
      </c>
      <c r="C517" t="str">
        <f>HYPERLINK("https://talan.bank.gov.ua/get-user-certificate/DA-A7A0-U7lkiclFPswz","Завантажити сертифікат")</f>
        <v>Завантажити сертифікат</v>
      </c>
    </row>
    <row r="518" spans="1:3" x14ac:dyDescent="0.3">
      <c r="A518">
        <v>517</v>
      </c>
      <c r="B518" t="s">
        <v>516</v>
      </c>
      <c r="C518" t="str">
        <f>HYPERLINK("https://talan.bank.gov.ua/get-user-certificate/DA-A7noYReNY6vevJ2b7","Завантажити сертифікат")</f>
        <v>Завантажити сертифікат</v>
      </c>
    </row>
    <row r="519" spans="1:3" x14ac:dyDescent="0.3">
      <c r="A519">
        <v>518</v>
      </c>
      <c r="B519" t="s">
        <v>517</v>
      </c>
      <c r="C519" t="str">
        <f>HYPERLINK("https://talan.bank.gov.ua/get-user-certificate/DA-A7sN0a_l4NeNEP3qH","Завантажити сертифікат")</f>
        <v>Завантажити сертифікат</v>
      </c>
    </row>
    <row r="520" spans="1:3" x14ac:dyDescent="0.3">
      <c r="A520">
        <v>519</v>
      </c>
      <c r="B520" t="s">
        <v>518</v>
      </c>
      <c r="C520" t="str">
        <f>HYPERLINK("https://talan.bank.gov.ua/get-user-certificate/DA-A7UMLkrV0k5YrK091","Завантажити сертифікат")</f>
        <v>Завантажити сертифікат</v>
      </c>
    </row>
    <row r="521" spans="1:3" x14ac:dyDescent="0.3">
      <c r="A521">
        <v>520</v>
      </c>
      <c r="B521" t="s">
        <v>519</v>
      </c>
      <c r="C521" t="str">
        <f>HYPERLINK("https://talan.bank.gov.ua/get-user-certificate/DA-A7a-fbvGIV8mGBcTY","Завантажити сертифікат")</f>
        <v>Завантажити сертифікат</v>
      </c>
    </row>
    <row r="522" spans="1:3" x14ac:dyDescent="0.3">
      <c r="A522">
        <v>521</v>
      </c>
      <c r="B522" t="s">
        <v>520</v>
      </c>
      <c r="C522" t="str">
        <f>HYPERLINK("https://talan.bank.gov.ua/get-user-certificate/DA-A7JqgCIbNugsKiAfj","Завантажити сертифікат")</f>
        <v>Завантажити сертифікат</v>
      </c>
    </row>
    <row r="523" spans="1:3" x14ac:dyDescent="0.3">
      <c r="A523">
        <v>522</v>
      </c>
      <c r="B523" t="s">
        <v>521</v>
      </c>
      <c r="C523" t="str">
        <f>HYPERLINK("https://talan.bank.gov.ua/get-user-certificate/DA-A7uBnUDxYxg7NPEil","Завантажити сертифікат")</f>
        <v>Завантажити сертифікат</v>
      </c>
    </row>
    <row r="524" spans="1:3" x14ac:dyDescent="0.3">
      <c r="A524">
        <v>523</v>
      </c>
      <c r="B524" t="s">
        <v>522</v>
      </c>
      <c r="C524" t="str">
        <f>HYPERLINK("https://talan.bank.gov.ua/get-user-certificate/DA-A7DXdly8UOOAKdozq","Завантажити сертифікат")</f>
        <v>Завантажити сертифікат</v>
      </c>
    </row>
    <row r="525" spans="1:3" x14ac:dyDescent="0.3">
      <c r="A525">
        <v>524</v>
      </c>
      <c r="B525" t="s">
        <v>523</v>
      </c>
      <c r="C525" t="str">
        <f>HYPERLINK("https://talan.bank.gov.ua/get-user-certificate/DA-A7MMORLCovI26PPfh","Завантажити сертифікат")</f>
        <v>Завантажити сертифікат</v>
      </c>
    </row>
    <row r="526" spans="1:3" x14ac:dyDescent="0.3">
      <c r="A526">
        <v>525</v>
      </c>
      <c r="B526" t="s">
        <v>524</v>
      </c>
      <c r="C526" t="str">
        <f>HYPERLINK("https://talan.bank.gov.ua/get-user-certificate/DA-A7JtAlYFxqzmZePfk","Завантажити сертифікат")</f>
        <v>Завантажити сертифікат</v>
      </c>
    </row>
    <row r="527" spans="1:3" x14ac:dyDescent="0.3">
      <c r="A527">
        <v>526</v>
      </c>
      <c r="B527" t="s">
        <v>525</v>
      </c>
      <c r="C527" t="str">
        <f>HYPERLINK("https://talan.bank.gov.ua/get-user-certificate/DA-A7ajAEbKpqTNGMRjH","Завантажити сертифікат")</f>
        <v>Завантажити сертифікат</v>
      </c>
    </row>
    <row r="528" spans="1:3" x14ac:dyDescent="0.3">
      <c r="A528">
        <v>527</v>
      </c>
      <c r="B528" t="s">
        <v>526</v>
      </c>
      <c r="C528" t="str">
        <f>HYPERLINK("https://talan.bank.gov.ua/get-user-certificate/DA-A70af7JFs4-V0Gl1C","Завантажити сертифікат")</f>
        <v>Завантажити сертифікат</v>
      </c>
    </row>
    <row r="529" spans="1:3" x14ac:dyDescent="0.3">
      <c r="A529">
        <v>528</v>
      </c>
      <c r="B529" t="s">
        <v>527</v>
      </c>
      <c r="C529" t="str">
        <f>HYPERLINK("https://talan.bank.gov.ua/get-user-certificate/DA-A7_Bh3-iN1_cTWXUY","Завантажити сертифікат")</f>
        <v>Завантажити сертифікат</v>
      </c>
    </row>
    <row r="530" spans="1:3" x14ac:dyDescent="0.3">
      <c r="A530">
        <v>529</v>
      </c>
      <c r="B530" t="s">
        <v>528</v>
      </c>
      <c r="C530" t="str">
        <f>HYPERLINK("https://talan.bank.gov.ua/get-user-certificate/DA-A7klQs2Ky_etIMj_t","Завантажити сертифікат")</f>
        <v>Завантажити сертифікат</v>
      </c>
    </row>
    <row r="531" spans="1:3" x14ac:dyDescent="0.3">
      <c r="A531">
        <v>530</v>
      </c>
      <c r="B531" t="s">
        <v>529</v>
      </c>
      <c r="C531" t="str">
        <f>HYPERLINK("https://talan.bank.gov.ua/get-user-certificate/DA-A71lHJbyTZpBe_nsF","Завантажити сертифікат")</f>
        <v>Завантажити сертифікат</v>
      </c>
    </row>
    <row r="532" spans="1:3" x14ac:dyDescent="0.3">
      <c r="A532">
        <v>531</v>
      </c>
      <c r="B532" t="s">
        <v>530</v>
      </c>
      <c r="C532" t="str">
        <f>HYPERLINK("https://talan.bank.gov.ua/get-user-certificate/DA-A7B0fTbipSrygkawf","Завантажити сертифікат")</f>
        <v>Завантажити сертифікат</v>
      </c>
    </row>
    <row r="533" spans="1:3" x14ac:dyDescent="0.3">
      <c r="A533">
        <v>532</v>
      </c>
      <c r="B533" t="s">
        <v>531</v>
      </c>
      <c r="C533" t="str">
        <f>HYPERLINK("https://talan.bank.gov.ua/get-user-certificate/DA-A75UjrEy41OTDBQIz","Завантажити сертифікат")</f>
        <v>Завантажити сертифікат</v>
      </c>
    </row>
    <row r="534" spans="1:3" x14ac:dyDescent="0.3">
      <c r="A534">
        <v>533</v>
      </c>
      <c r="B534" t="s">
        <v>532</v>
      </c>
      <c r="C534" t="str">
        <f>HYPERLINK("https://talan.bank.gov.ua/get-user-certificate/DA-A7Y9t7vkENFxA05rK","Завантажити сертифікат")</f>
        <v>Завантажити сертифікат</v>
      </c>
    </row>
    <row r="535" spans="1:3" x14ac:dyDescent="0.3">
      <c r="A535">
        <v>534</v>
      </c>
      <c r="B535" t="s">
        <v>533</v>
      </c>
      <c r="C535" t="str">
        <f>HYPERLINK("https://talan.bank.gov.ua/get-user-certificate/DA-A79nrBBB6MsrU1KW2","Завантажити сертифікат")</f>
        <v>Завантажити сертифікат</v>
      </c>
    </row>
    <row r="536" spans="1:3" x14ac:dyDescent="0.3">
      <c r="A536">
        <v>535</v>
      </c>
      <c r="B536" t="s">
        <v>534</v>
      </c>
      <c r="C536" t="str">
        <f>HYPERLINK("https://talan.bank.gov.ua/get-user-certificate/DA-A7LE-Bu4IFA6UDeHV","Завантажити сертифікат")</f>
        <v>Завантажити сертифікат</v>
      </c>
    </row>
    <row r="537" spans="1:3" x14ac:dyDescent="0.3">
      <c r="A537">
        <v>536</v>
      </c>
      <c r="B537" t="s">
        <v>535</v>
      </c>
      <c r="C537" t="str">
        <f>HYPERLINK("https://talan.bank.gov.ua/get-user-certificate/DA-A7wnjDaWmsi55Dy34","Завантажити сертифікат")</f>
        <v>Завантажити сертифікат</v>
      </c>
    </row>
    <row r="538" spans="1:3" x14ac:dyDescent="0.3">
      <c r="A538">
        <v>537</v>
      </c>
      <c r="B538" t="s">
        <v>536</v>
      </c>
      <c r="C538" t="str">
        <f>HYPERLINK("https://talan.bank.gov.ua/get-user-certificate/DA-A71m8fUex6Dgvi3Ec","Завантажити сертифікат")</f>
        <v>Завантажити сертифікат</v>
      </c>
    </row>
    <row r="539" spans="1:3" x14ac:dyDescent="0.3">
      <c r="A539">
        <v>538</v>
      </c>
      <c r="B539" t="s">
        <v>537</v>
      </c>
      <c r="C539" t="str">
        <f>HYPERLINK("https://talan.bank.gov.ua/get-user-certificate/DA-A7pWVQTRoCEpnm_n2","Завантажити сертифікат")</f>
        <v>Завантажити сертифікат</v>
      </c>
    </row>
    <row r="540" spans="1:3" x14ac:dyDescent="0.3">
      <c r="A540">
        <v>539</v>
      </c>
      <c r="B540" t="s">
        <v>538</v>
      </c>
      <c r="C540" t="str">
        <f>HYPERLINK("https://talan.bank.gov.ua/get-user-certificate/DA-A7YiLB1G0g6x7a_RN","Завантажити сертифікат")</f>
        <v>Завантажити сертифікат</v>
      </c>
    </row>
    <row r="541" spans="1:3" x14ac:dyDescent="0.3">
      <c r="A541">
        <v>540</v>
      </c>
      <c r="B541" t="s">
        <v>539</v>
      </c>
      <c r="C541" t="str">
        <f>HYPERLINK("https://talan.bank.gov.ua/get-user-certificate/DA-A7hJjjv2AQnO8Wt84","Завантажити сертифікат")</f>
        <v>Завантажити сертифікат</v>
      </c>
    </row>
    <row r="542" spans="1:3" x14ac:dyDescent="0.3">
      <c r="A542">
        <v>541</v>
      </c>
      <c r="B542" t="s">
        <v>540</v>
      </c>
      <c r="C542" t="str">
        <f>HYPERLINK("https://talan.bank.gov.ua/get-user-certificate/DA-A7GxatmW5OTe_wc-K","Завантажити сертифікат")</f>
        <v>Завантажити сертифікат</v>
      </c>
    </row>
    <row r="543" spans="1:3" x14ac:dyDescent="0.3">
      <c r="A543">
        <v>542</v>
      </c>
      <c r="B543" t="s">
        <v>541</v>
      </c>
      <c r="C543" t="str">
        <f>HYPERLINK("https://talan.bank.gov.ua/get-user-certificate/DA-A7rrMpQs0-F909_T3","Завантажити сертифікат")</f>
        <v>Завантажити сертифікат</v>
      </c>
    </row>
    <row r="544" spans="1:3" x14ac:dyDescent="0.3">
      <c r="A544">
        <v>543</v>
      </c>
      <c r="B544" t="s">
        <v>542</v>
      </c>
      <c r="C544" t="str">
        <f>HYPERLINK("https://talan.bank.gov.ua/get-user-certificate/DA-A7Z0Mu-4drI3T4Peu","Завантажити сертифікат")</f>
        <v>Завантажити сертифікат</v>
      </c>
    </row>
    <row r="545" spans="1:3" x14ac:dyDescent="0.3">
      <c r="A545">
        <v>544</v>
      </c>
      <c r="B545" t="s">
        <v>543</v>
      </c>
      <c r="C545" t="str">
        <f>HYPERLINK("https://talan.bank.gov.ua/get-user-certificate/DA-A7qi33ocdGaJyDqV8","Завантажити сертифікат")</f>
        <v>Завантажити сертифікат</v>
      </c>
    </row>
    <row r="546" spans="1:3" x14ac:dyDescent="0.3">
      <c r="A546">
        <v>545</v>
      </c>
      <c r="B546" t="s">
        <v>544</v>
      </c>
      <c r="C546" t="str">
        <f>HYPERLINK("https://talan.bank.gov.ua/get-user-certificate/DA-A7i1kSiMJHCePBfU4","Завантажити сертифікат")</f>
        <v>Завантажити сертифікат</v>
      </c>
    </row>
    <row r="547" spans="1:3" x14ac:dyDescent="0.3">
      <c r="A547">
        <v>546</v>
      </c>
      <c r="B547" t="s">
        <v>545</v>
      </c>
      <c r="C547" t="str">
        <f>HYPERLINK("https://talan.bank.gov.ua/get-user-certificate/DA-A7i-sCOdR6a1pyCmH","Завантажити сертифікат")</f>
        <v>Завантажити сертифікат</v>
      </c>
    </row>
    <row r="548" spans="1:3" x14ac:dyDescent="0.3">
      <c r="A548">
        <v>547</v>
      </c>
      <c r="B548" t="s">
        <v>546</v>
      </c>
      <c r="C548" t="str">
        <f>HYPERLINK("https://talan.bank.gov.ua/get-user-certificate/DA-A77y05JmQIDrTxJ0K","Завантажити сертифікат")</f>
        <v>Завантажити сертифікат</v>
      </c>
    </row>
    <row r="549" spans="1:3" x14ac:dyDescent="0.3">
      <c r="A549">
        <v>548</v>
      </c>
      <c r="B549" t="s">
        <v>547</v>
      </c>
      <c r="C549" t="str">
        <f>HYPERLINK("https://talan.bank.gov.ua/get-user-certificate/DA-A7d1N9KeZcOgFtxjD","Завантажити сертифікат")</f>
        <v>Завантажити сертифікат</v>
      </c>
    </row>
    <row r="550" spans="1:3" x14ac:dyDescent="0.3">
      <c r="A550">
        <v>549</v>
      </c>
      <c r="B550" t="s">
        <v>548</v>
      </c>
      <c r="C550" t="str">
        <f>HYPERLINK("https://talan.bank.gov.ua/get-user-certificate/DA-A7_HK5x3PsEknMITF","Завантажити сертифікат")</f>
        <v>Завантажити сертифікат</v>
      </c>
    </row>
    <row r="551" spans="1:3" x14ac:dyDescent="0.3">
      <c r="A551">
        <v>550</v>
      </c>
      <c r="B551" t="s">
        <v>549</v>
      </c>
      <c r="C551" t="str">
        <f>HYPERLINK("https://talan.bank.gov.ua/get-user-certificate/DA-A7psIAhoLyC1pM9zI","Завантажити сертифікат")</f>
        <v>Завантажити сертифікат</v>
      </c>
    </row>
    <row r="552" spans="1:3" x14ac:dyDescent="0.3">
      <c r="A552">
        <v>551</v>
      </c>
      <c r="B552" t="s">
        <v>550</v>
      </c>
      <c r="C552" t="str">
        <f>HYPERLINK("https://talan.bank.gov.ua/get-user-certificate/DA-A77g3U7czGBnQZBkb","Завантажити сертифікат")</f>
        <v>Завантажити сертифікат</v>
      </c>
    </row>
    <row r="553" spans="1:3" x14ac:dyDescent="0.3">
      <c r="A553">
        <v>552</v>
      </c>
      <c r="B553" t="s">
        <v>551</v>
      </c>
      <c r="C553" t="str">
        <f>HYPERLINK("https://talan.bank.gov.ua/get-user-certificate/DA-A7SHKJSd8e3yxtjzj","Завантажити сертифікат")</f>
        <v>Завантажити сертифікат</v>
      </c>
    </row>
    <row r="554" spans="1:3" x14ac:dyDescent="0.3">
      <c r="A554">
        <v>553</v>
      </c>
      <c r="B554" t="s">
        <v>552</v>
      </c>
      <c r="C554" t="str">
        <f>HYPERLINK("https://talan.bank.gov.ua/get-user-certificate/DA-A7clHmb8Uyg0MfMIg","Завантажити сертифікат")</f>
        <v>Завантажити сертифікат</v>
      </c>
    </row>
    <row r="555" spans="1:3" x14ac:dyDescent="0.3">
      <c r="A555">
        <v>554</v>
      </c>
      <c r="B555" t="s">
        <v>553</v>
      </c>
      <c r="C555" t="str">
        <f>HYPERLINK("https://talan.bank.gov.ua/get-user-certificate/DA-A7AmRcjZLxJ4LLqks","Завантажити сертифікат")</f>
        <v>Завантажити сертифікат</v>
      </c>
    </row>
    <row r="556" spans="1:3" x14ac:dyDescent="0.3">
      <c r="A556">
        <v>555</v>
      </c>
      <c r="B556" t="s">
        <v>554</v>
      </c>
      <c r="C556" t="str">
        <f>HYPERLINK("https://talan.bank.gov.ua/get-user-certificate/DA-A7G6e5YRyoXzn0Y8-","Завантажити сертифікат")</f>
        <v>Завантажити сертифікат</v>
      </c>
    </row>
    <row r="557" spans="1:3" x14ac:dyDescent="0.3">
      <c r="A557">
        <v>556</v>
      </c>
      <c r="B557" t="s">
        <v>555</v>
      </c>
      <c r="C557" t="str">
        <f>HYPERLINK("https://talan.bank.gov.ua/get-user-certificate/DA-A7VPIMRawdxr85-AL","Завантажити сертифікат")</f>
        <v>Завантажити сертифікат</v>
      </c>
    </row>
    <row r="558" spans="1:3" x14ac:dyDescent="0.3">
      <c r="A558">
        <v>557</v>
      </c>
      <c r="B558" t="s">
        <v>556</v>
      </c>
      <c r="C558" t="str">
        <f>HYPERLINK("https://talan.bank.gov.ua/get-user-certificate/DA-A7BCQHm6lQJdvTIy1","Завантажити сертифікат")</f>
        <v>Завантажити сертифікат</v>
      </c>
    </row>
    <row r="559" spans="1:3" x14ac:dyDescent="0.3">
      <c r="A559">
        <v>558</v>
      </c>
      <c r="B559" t="s">
        <v>557</v>
      </c>
      <c r="C559" t="str">
        <f>HYPERLINK("https://talan.bank.gov.ua/get-user-certificate/DA-A7_Q8SrCowKLNHhDH","Завантажити сертифікат")</f>
        <v>Завантажити сертифікат</v>
      </c>
    </row>
    <row r="560" spans="1:3" x14ac:dyDescent="0.3">
      <c r="A560">
        <v>559</v>
      </c>
      <c r="B560" t="s">
        <v>558</v>
      </c>
      <c r="C560" t="str">
        <f>HYPERLINK("https://talan.bank.gov.ua/get-user-certificate/DA-A7lRb-TMz8D1Xzy3v","Завантажити сертифікат")</f>
        <v>Завантажити сертифікат</v>
      </c>
    </row>
    <row r="561" spans="1:3" x14ac:dyDescent="0.3">
      <c r="A561">
        <v>560</v>
      </c>
      <c r="B561" t="s">
        <v>559</v>
      </c>
      <c r="C561" t="str">
        <f>HYPERLINK("https://talan.bank.gov.ua/get-user-certificate/DA-A7MsyOEBD_MBOGFgZ","Завантажити сертифікат")</f>
        <v>Завантажити сертифікат</v>
      </c>
    </row>
    <row r="562" spans="1:3" x14ac:dyDescent="0.3">
      <c r="A562">
        <v>561</v>
      </c>
      <c r="B562" t="s">
        <v>560</v>
      </c>
      <c r="C562" t="str">
        <f>HYPERLINK("https://talan.bank.gov.ua/get-user-certificate/DA-A72c_SGnK0Q_zY1LZ","Завантажити сертифікат")</f>
        <v>Завантажити сертифікат</v>
      </c>
    </row>
    <row r="563" spans="1:3" x14ac:dyDescent="0.3">
      <c r="A563">
        <v>562</v>
      </c>
      <c r="B563" t="s">
        <v>561</v>
      </c>
      <c r="C563" t="str">
        <f>HYPERLINK("https://talan.bank.gov.ua/get-user-certificate/DA-A7oi-2tYUQiARz2Uc","Завантажити сертифікат")</f>
        <v>Завантажити сертифікат</v>
      </c>
    </row>
    <row r="564" spans="1:3" x14ac:dyDescent="0.3">
      <c r="A564">
        <v>563</v>
      </c>
      <c r="B564" t="s">
        <v>562</v>
      </c>
      <c r="C564" t="str">
        <f>HYPERLINK("https://talan.bank.gov.ua/get-user-certificate/DA-A7Q6_6tMcp_UPH3X3","Завантажити сертифікат")</f>
        <v>Завантажити сертифікат</v>
      </c>
    </row>
    <row r="565" spans="1:3" x14ac:dyDescent="0.3">
      <c r="A565">
        <v>564</v>
      </c>
      <c r="B565" t="s">
        <v>563</v>
      </c>
      <c r="C565" t="str">
        <f>HYPERLINK("https://talan.bank.gov.ua/get-user-certificate/DA-A7QXL0mu36K8HDEmX","Завантажити сертифікат")</f>
        <v>Завантажити сертифікат</v>
      </c>
    </row>
    <row r="566" spans="1:3" x14ac:dyDescent="0.3">
      <c r="A566">
        <v>565</v>
      </c>
      <c r="B566" t="s">
        <v>564</v>
      </c>
      <c r="C566" t="str">
        <f>HYPERLINK("https://talan.bank.gov.ua/get-user-certificate/DA-A7p2KS6uDr_UBwYmo","Завантажити сертифікат")</f>
        <v>Завантажити сертифікат</v>
      </c>
    </row>
    <row r="567" spans="1:3" x14ac:dyDescent="0.3">
      <c r="A567">
        <v>566</v>
      </c>
      <c r="B567" t="s">
        <v>565</v>
      </c>
      <c r="C567" t="str">
        <f>HYPERLINK("https://talan.bank.gov.ua/get-user-certificate/DA-A77d7yVH_zhmavD-u","Завантажити сертифікат")</f>
        <v>Завантажити сертифікат</v>
      </c>
    </row>
    <row r="568" spans="1:3" x14ac:dyDescent="0.3">
      <c r="A568">
        <v>567</v>
      </c>
      <c r="B568" t="s">
        <v>566</v>
      </c>
      <c r="C568" t="str">
        <f>HYPERLINK("https://talan.bank.gov.ua/get-user-certificate/DA-A7Xpoog3vOkQ8dWSd","Завантажити сертифікат")</f>
        <v>Завантажити сертифікат</v>
      </c>
    </row>
    <row r="569" spans="1:3" x14ac:dyDescent="0.3">
      <c r="A569">
        <v>568</v>
      </c>
      <c r="B569" t="s">
        <v>567</v>
      </c>
      <c r="C569" t="str">
        <f>HYPERLINK("https://talan.bank.gov.ua/get-user-certificate/DA-A7H-RPVc3n_si5q05","Завантажити сертифікат")</f>
        <v>Завантажити сертифікат</v>
      </c>
    </row>
    <row r="570" spans="1:3" x14ac:dyDescent="0.3">
      <c r="A570">
        <v>569</v>
      </c>
      <c r="B570" t="s">
        <v>568</v>
      </c>
      <c r="C570" t="str">
        <f>HYPERLINK("https://talan.bank.gov.ua/get-user-certificate/DA-A7qZjOpK00QN9Orbm","Завантажити сертифікат")</f>
        <v>Завантажити сертифікат</v>
      </c>
    </row>
    <row r="571" spans="1:3" x14ac:dyDescent="0.3">
      <c r="A571">
        <v>570</v>
      </c>
      <c r="B571" t="s">
        <v>569</v>
      </c>
      <c r="C571" t="str">
        <f>HYPERLINK("https://talan.bank.gov.ua/get-user-certificate/DA-A78chg5_l4CH2tE9t","Завантажити сертифікат")</f>
        <v>Завантажити сертифікат</v>
      </c>
    </row>
    <row r="572" spans="1:3" x14ac:dyDescent="0.3">
      <c r="A572">
        <v>571</v>
      </c>
      <c r="B572" t="s">
        <v>570</v>
      </c>
      <c r="C572" t="str">
        <f>HYPERLINK("https://talan.bank.gov.ua/get-user-certificate/DA-A78St7iCDOjGCi8sE","Завантажити сертифікат")</f>
        <v>Завантажити сертифікат</v>
      </c>
    </row>
    <row r="573" spans="1:3" x14ac:dyDescent="0.3">
      <c r="A573">
        <v>572</v>
      </c>
      <c r="B573" t="s">
        <v>571</v>
      </c>
      <c r="C573" t="str">
        <f>HYPERLINK("https://talan.bank.gov.ua/get-user-certificate/DA-A7DTXT01yopXiSvva","Завантажити сертифікат")</f>
        <v>Завантажити сертифікат</v>
      </c>
    </row>
    <row r="574" spans="1:3" x14ac:dyDescent="0.3">
      <c r="A574">
        <v>573</v>
      </c>
      <c r="B574" t="s">
        <v>572</v>
      </c>
      <c r="C574" t="str">
        <f>HYPERLINK("https://talan.bank.gov.ua/get-user-certificate/DA-A7R22h9AViBy1xQRo","Завантажити сертифікат")</f>
        <v>Завантажити сертифікат</v>
      </c>
    </row>
    <row r="575" spans="1:3" x14ac:dyDescent="0.3">
      <c r="A575">
        <v>574</v>
      </c>
      <c r="B575" t="s">
        <v>573</v>
      </c>
      <c r="C575" t="str">
        <f>HYPERLINK("https://talan.bank.gov.ua/get-user-certificate/DA-A76_9H6kmt3alXFRP","Завантажити сертифікат")</f>
        <v>Завантажити сертифікат</v>
      </c>
    </row>
    <row r="576" spans="1:3" x14ac:dyDescent="0.3">
      <c r="A576">
        <v>575</v>
      </c>
      <c r="B576" t="s">
        <v>574</v>
      </c>
      <c r="C576" t="str">
        <f>HYPERLINK("https://talan.bank.gov.ua/get-user-certificate/DA-A7cAnXWS8zuaydAM0","Завантажити сертифікат")</f>
        <v>Завантажити сертифікат</v>
      </c>
    </row>
    <row r="577" spans="1:3" x14ac:dyDescent="0.3">
      <c r="A577">
        <v>576</v>
      </c>
      <c r="B577" t="s">
        <v>575</v>
      </c>
      <c r="C577" t="str">
        <f>HYPERLINK("https://talan.bank.gov.ua/get-user-certificate/DA-A7NjeulGq7U5Pulmw","Завантажити сертифікат")</f>
        <v>Завантажити сертифікат</v>
      </c>
    </row>
    <row r="578" spans="1:3" x14ac:dyDescent="0.3">
      <c r="A578">
        <v>577</v>
      </c>
      <c r="B578" t="s">
        <v>576</v>
      </c>
      <c r="C578" t="str">
        <f>HYPERLINK("https://talan.bank.gov.ua/get-user-certificate/DA-A7ysg4hukfFIP9XZb","Завантажити сертифікат")</f>
        <v>Завантажити сертифікат</v>
      </c>
    </row>
    <row r="579" spans="1:3" x14ac:dyDescent="0.3">
      <c r="A579">
        <v>578</v>
      </c>
      <c r="B579" t="s">
        <v>577</v>
      </c>
      <c r="C579" t="str">
        <f>HYPERLINK("https://talan.bank.gov.ua/get-user-certificate/DA-A73ZKhjxoO1JDjL_D","Завантажити сертифікат")</f>
        <v>Завантажити сертифікат</v>
      </c>
    </row>
    <row r="580" spans="1:3" x14ac:dyDescent="0.3">
      <c r="A580">
        <v>579</v>
      </c>
      <c r="B580" t="s">
        <v>578</v>
      </c>
      <c r="C580" t="str">
        <f>HYPERLINK("https://talan.bank.gov.ua/get-user-certificate/DA-A7-kcDcH3Cf3NxopH","Завантажити сертифікат")</f>
        <v>Завантажити сертифікат</v>
      </c>
    </row>
    <row r="581" spans="1:3" x14ac:dyDescent="0.3">
      <c r="A581">
        <v>580</v>
      </c>
      <c r="B581" t="s">
        <v>579</v>
      </c>
      <c r="C581" t="str">
        <f>HYPERLINK("https://talan.bank.gov.ua/get-user-certificate/DA-A7i_ZF0y1ut3uCd4X","Завантажити сертифікат")</f>
        <v>Завантажити сертифікат</v>
      </c>
    </row>
    <row r="582" spans="1:3" x14ac:dyDescent="0.3">
      <c r="A582">
        <v>581</v>
      </c>
      <c r="B582" t="s">
        <v>580</v>
      </c>
      <c r="C582" t="str">
        <f>HYPERLINK("https://talan.bank.gov.ua/get-user-certificate/DA-A75q1fwJ-cVp7ONhM","Завантажити сертифікат")</f>
        <v>Завантажити сертифікат</v>
      </c>
    </row>
    <row r="583" spans="1:3" x14ac:dyDescent="0.3">
      <c r="A583">
        <v>582</v>
      </c>
      <c r="B583" t="s">
        <v>581</v>
      </c>
      <c r="C583" t="str">
        <f>HYPERLINK("https://talan.bank.gov.ua/get-user-certificate/DA-A7W8YCE0HAJSxc-py","Завантажити сертифікат")</f>
        <v>Завантажити сертифікат</v>
      </c>
    </row>
    <row r="584" spans="1:3" x14ac:dyDescent="0.3">
      <c r="A584">
        <v>583</v>
      </c>
      <c r="B584" t="s">
        <v>582</v>
      </c>
      <c r="C584" t="str">
        <f>HYPERLINK("https://talan.bank.gov.ua/get-user-certificate/DA-A7DWMQiGgFf7_vLtF","Завантажити сертифікат")</f>
        <v>Завантажити сертифікат</v>
      </c>
    </row>
    <row r="585" spans="1:3" x14ac:dyDescent="0.3">
      <c r="A585">
        <v>584</v>
      </c>
      <c r="B585" t="s">
        <v>583</v>
      </c>
      <c r="C585" t="str">
        <f>HYPERLINK("https://talan.bank.gov.ua/get-user-certificate/DA-A73u-KXQ1xFtQOBv-","Завантажити сертифікат")</f>
        <v>Завантажити сертифікат</v>
      </c>
    </row>
    <row r="586" spans="1:3" x14ac:dyDescent="0.3">
      <c r="A586">
        <v>585</v>
      </c>
      <c r="B586" t="s">
        <v>584</v>
      </c>
      <c r="C586" t="str">
        <f>HYPERLINK("https://talan.bank.gov.ua/get-user-certificate/DA-A7PduonOgkjpCDddO","Завантажити сертифікат")</f>
        <v>Завантажити сертифікат</v>
      </c>
    </row>
    <row r="587" spans="1:3" x14ac:dyDescent="0.3">
      <c r="A587">
        <v>586</v>
      </c>
      <c r="B587" t="s">
        <v>585</v>
      </c>
      <c r="C587" t="str">
        <f>HYPERLINK("https://talan.bank.gov.ua/get-user-certificate/DA-A7DfAGjMHMB0kXxqA","Завантажити сертифікат")</f>
        <v>Завантажити сертифікат</v>
      </c>
    </row>
    <row r="588" spans="1:3" x14ac:dyDescent="0.3">
      <c r="A588">
        <v>587</v>
      </c>
      <c r="B588" t="s">
        <v>586</v>
      </c>
      <c r="C588" t="str">
        <f>HYPERLINK("https://talan.bank.gov.ua/get-user-certificate/DA-A7YzXxJgEe20PZjRT","Завантажити сертифікат")</f>
        <v>Завантажити сертифікат</v>
      </c>
    </row>
    <row r="589" spans="1:3" x14ac:dyDescent="0.3">
      <c r="A589">
        <v>588</v>
      </c>
      <c r="B589" t="s">
        <v>587</v>
      </c>
      <c r="C589" t="str">
        <f>HYPERLINK("https://talan.bank.gov.ua/get-user-certificate/DA-A7Jll7T0iYJIi0IvE","Завантажити сертифікат")</f>
        <v>Завантажити сертифікат</v>
      </c>
    </row>
    <row r="590" spans="1:3" x14ac:dyDescent="0.3">
      <c r="A590">
        <v>589</v>
      </c>
      <c r="B590" t="s">
        <v>588</v>
      </c>
      <c r="C590" t="str">
        <f>HYPERLINK("https://talan.bank.gov.ua/get-user-certificate/DA-A7AH6Ebd2WjZy-mv_","Завантажити сертифікат")</f>
        <v>Завантажити сертифікат</v>
      </c>
    </row>
    <row r="591" spans="1:3" x14ac:dyDescent="0.3">
      <c r="A591">
        <v>590</v>
      </c>
      <c r="B591" t="s">
        <v>589</v>
      </c>
      <c r="C591" t="str">
        <f>HYPERLINK("https://talan.bank.gov.ua/get-user-certificate/DA-A7S3Y_C21FyjURy3B","Завантажити сертифікат")</f>
        <v>Завантажити сертифікат</v>
      </c>
    </row>
    <row r="592" spans="1:3" x14ac:dyDescent="0.3">
      <c r="A592">
        <v>591</v>
      </c>
      <c r="B592" t="s">
        <v>590</v>
      </c>
      <c r="C592" t="str">
        <f>HYPERLINK("https://talan.bank.gov.ua/get-user-certificate/DA-A74nKLIdoYxb5gabx","Завантажити сертифікат")</f>
        <v>Завантажити сертифікат</v>
      </c>
    </row>
    <row r="593" spans="1:3" x14ac:dyDescent="0.3">
      <c r="A593">
        <v>592</v>
      </c>
      <c r="B593" t="s">
        <v>591</v>
      </c>
      <c r="C593" t="str">
        <f>HYPERLINK("https://talan.bank.gov.ua/get-user-certificate/DA-A79YWncx3AoQx73Z8","Завантажити сертифікат")</f>
        <v>Завантажити сертифікат</v>
      </c>
    </row>
    <row r="594" spans="1:3" x14ac:dyDescent="0.3">
      <c r="A594">
        <v>593</v>
      </c>
      <c r="B594" t="s">
        <v>592</v>
      </c>
      <c r="C594" t="str">
        <f>HYPERLINK("https://talan.bank.gov.ua/get-user-certificate/DA-A7jGlDT3b_zsa_FtK","Завантажити сертифікат")</f>
        <v>Завантажити сертифікат</v>
      </c>
    </row>
    <row r="595" spans="1:3" x14ac:dyDescent="0.3">
      <c r="A595">
        <v>594</v>
      </c>
      <c r="B595" t="s">
        <v>593</v>
      </c>
      <c r="C595" t="str">
        <f>HYPERLINK("https://talan.bank.gov.ua/get-user-certificate/DA-A7jx4rBGervp1ClHZ","Завантажити сертифікат")</f>
        <v>Завантажити сертифікат</v>
      </c>
    </row>
    <row r="596" spans="1:3" x14ac:dyDescent="0.3">
      <c r="A596">
        <v>595</v>
      </c>
      <c r="B596" t="s">
        <v>594</v>
      </c>
      <c r="C596" t="str">
        <f>HYPERLINK("https://talan.bank.gov.ua/get-user-certificate/DA-A7NG7w0BrJMIczHdN","Завантажити сертифікат")</f>
        <v>Завантажити сертифікат</v>
      </c>
    </row>
    <row r="597" spans="1:3" x14ac:dyDescent="0.3">
      <c r="A597">
        <v>596</v>
      </c>
      <c r="B597" t="s">
        <v>595</v>
      </c>
      <c r="C597" t="str">
        <f>HYPERLINK("https://talan.bank.gov.ua/get-user-certificate/DA-A70EO9zYm5nSJ3G5g","Завантажити сертифікат")</f>
        <v>Завантажити сертифікат</v>
      </c>
    </row>
    <row r="598" spans="1:3" x14ac:dyDescent="0.3">
      <c r="A598">
        <v>597</v>
      </c>
      <c r="B598" t="s">
        <v>596</v>
      </c>
      <c r="C598" t="str">
        <f>HYPERLINK("https://talan.bank.gov.ua/get-user-certificate/DA-A72i5wy3GDImlBRlN","Завантажити сертифікат")</f>
        <v>Завантажити сертифікат</v>
      </c>
    </row>
    <row r="599" spans="1:3" x14ac:dyDescent="0.3">
      <c r="A599">
        <v>598</v>
      </c>
      <c r="B599" t="s">
        <v>597</v>
      </c>
      <c r="C599" t="str">
        <f>HYPERLINK("https://talan.bank.gov.ua/get-user-certificate/DA-A7FaTdwFvRgcnk28U","Завантажити сертифікат")</f>
        <v>Завантажити сертифікат</v>
      </c>
    </row>
    <row r="600" spans="1:3" x14ac:dyDescent="0.3">
      <c r="A600">
        <v>599</v>
      </c>
      <c r="B600" t="s">
        <v>598</v>
      </c>
      <c r="C600" t="str">
        <f>HYPERLINK("https://talan.bank.gov.ua/get-user-certificate/DA-A7keA2ViLWm5f0CsD","Завантажити сертифікат")</f>
        <v>Завантажити сертифікат</v>
      </c>
    </row>
    <row r="601" spans="1:3" x14ac:dyDescent="0.3">
      <c r="A601">
        <v>600</v>
      </c>
      <c r="B601" t="s">
        <v>599</v>
      </c>
      <c r="C601" t="str">
        <f>HYPERLINK("https://talan.bank.gov.ua/get-user-certificate/DA-A7l5hWVH1W9k1tA7y","Завантажити сертифікат")</f>
        <v>Завантажити сертифікат</v>
      </c>
    </row>
    <row r="602" spans="1:3" x14ac:dyDescent="0.3">
      <c r="A602">
        <v>601</v>
      </c>
      <c r="B602" t="s">
        <v>600</v>
      </c>
      <c r="C602" t="str">
        <f>HYPERLINK("https://talan.bank.gov.ua/get-user-certificate/DA-A7CHHCrloouW_qgon","Завантажити сертифікат")</f>
        <v>Завантажити сертифікат</v>
      </c>
    </row>
    <row r="603" spans="1:3" x14ac:dyDescent="0.3">
      <c r="A603">
        <v>602</v>
      </c>
      <c r="B603" t="s">
        <v>601</v>
      </c>
      <c r="C603" t="str">
        <f>HYPERLINK("https://talan.bank.gov.ua/get-user-certificate/DA-A7rZNSX8U6BzqEdgK","Завантажити сертифікат")</f>
        <v>Завантажити сертифікат</v>
      </c>
    </row>
    <row r="604" spans="1:3" x14ac:dyDescent="0.3">
      <c r="A604">
        <v>603</v>
      </c>
      <c r="B604" t="s">
        <v>602</v>
      </c>
      <c r="C604" t="str">
        <f>HYPERLINK("https://talan.bank.gov.ua/get-user-certificate/DA-A7cmn_DK0Zp0sA04V","Завантажити сертифікат")</f>
        <v>Завантажити сертифікат</v>
      </c>
    </row>
    <row r="605" spans="1:3" x14ac:dyDescent="0.3">
      <c r="A605">
        <v>604</v>
      </c>
      <c r="B605" t="s">
        <v>603</v>
      </c>
      <c r="C605" t="str">
        <f>HYPERLINK("https://talan.bank.gov.ua/get-user-certificate/DA-A7bc0zTn-O7Xu-4DS","Завантажити сертифікат")</f>
        <v>Завантажити сертифікат</v>
      </c>
    </row>
    <row r="606" spans="1:3" x14ac:dyDescent="0.3">
      <c r="A606">
        <v>605</v>
      </c>
      <c r="B606" t="s">
        <v>604</v>
      </c>
      <c r="C606" t="str">
        <f>HYPERLINK("https://talan.bank.gov.ua/get-user-certificate/DA-A7shDFZ5zN41_xGQq","Завантажити сертифікат")</f>
        <v>Завантажити сертифікат</v>
      </c>
    </row>
    <row r="607" spans="1:3" x14ac:dyDescent="0.3">
      <c r="A607">
        <v>606</v>
      </c>
      <c r="B607" t="s">
        <v>605</v>
      </c>
      <c r="C607" t="str">
        <f>HYPERLINK("https://talan.bank.gov.ua/get-user-certificate/DA-A7mWn3D13abI5NODw","Завантажити сертифікат")</f>
        <v>Завантажити сертифікат</v>
      </c>
    </row>
    <row r="608" spans="1:3" x14ac:dyDescent="0.3">
      <c r="A608">
        <v>607</v>
      </c>
      <c r="B608" t="s">
        <v>606</v>
      </c>
      <c r="C608" t="str">
        <f>HYPERLINK("https://talan.bank.gov.ua/get-user-certificate/DA-A7m5Jkocf-ws6nImz","Завантажити сертифікат")</f>
        <v>Завантажити сертифікат</v>
      </c>
    </row>
    <row r="609" spans="1:3" x14ac:dyDescent="0.3">
      <c r="A609">
        <v>608</v>
      </c>
      <c r="B609" t="s">
        <v>607</v>
      </c>
      <c r="C609" t="str">
        <f>HYPERLINK("https://talan.bank.gov.ua/get-user-certificate/DA-A7aXLJOZN-mjGcBr2","Завантажити сертифікат")</f>
        <v>Завантажити сертифікат</v>
      </c>
    </row>
    <row r="610" spans="1:3" x14ac:dyDescent="0.3">
      <c r="A610">
        <v>609</v>
      </c>
      <c r="B610" t="s">
        <v>608</v>
      </c>
      <c r="C610" t="str">
        <f>HYPERLINK("https://talan.bank.gov.ua/get-user-certificate/DA-A7S9i0C8Gl8n0KC9T","Завантажити сертифікат")</f>
        <v>Завантажити сертифікат</v>
      </c>
    </row>
    <row r="611" spans="1:3" x14ac:dyDescent="0.3">
      <c r="A611">
        <v>610</v>
      </c>
      <c r="B611" t="s">
        <v>609</v>
      </c>
      <c r="C611" t="str">
        <f>HYPERLINK("https://talan.bank.gov.ua/get-user-certificate/DA-A7y47psQeZqEKa4G2","Завантажити сертифікат")</f>
        <v>Завантажити сертифікат</v>
      </c>
    </row>
    <row r="612" spans="1:3" x14ac:dyDescent="0.3">
      <c r="A612">
        <v>611</v>
      </c>
      <c r="B612" t="s">
        <v>610</v>
      </c>
      <c r="C612" t="str">
        <f>HYPERLINK("https://talan.bank.gov.ua/get-user-certificate/DA-A79MSozdqqh_eF2CX","Завантажити сертифікат")</f>
        <v>Завантажити сертифікат</v>
      </c>
    </row>
    <row r="613" spans="1:3" x14ac:dyDescent="0.3">
      <c r="A613">
        <v>612</v>
      </c>
      <c r="B613" t="s">
        <v>611</v>
      </c>
      <c r="C613" t="str">
        <f>HYPERLINK("https://talan.bank.gov.ua/get-user-certificate/DA-A7S9hMPquxQWEiu6q","Завантажити сертифікат")</f>
        <v>Завантажити сертифікат</v>
      </c>
    </row>
    <row r="614" spans="1:3" x14ac:dyDescent="0.3">
      <c r="A614">
        <v>613</v>
      </c>
      <c r="B614" t="s">
        <v>612</v>
      </c>
      <c r="C614" t="str">
        <f>HYPERLINK("https://talan.bank.gov.ua/get-user-certificate/DA-A7SmKBNs-a1IKLT8w","Завантажити сертифікат")</f>
        <v>Завантажити сертифікат</v>
      </c>
    </row>
    <row r="615" spans="1:3" x14ac:dyDescent="0.3">
      <c r="A615">
        <v>614</v>
      </c>
      <c r="B615" t="s">
        <v>613</v>
      </c>
      <c r="C615" t="str">
        <f>HYPERLINK("https://talan.bank.gov.ua/get-user-certificate/DA-A7Fqt-fgayz3oxbNO","Завантажити сертифікат")</f>
        <v>Завантажити сертифікат</v>
      </c>
    </row>
    <row r="616" spans="1:3" x14ac:dyDescent="0.3">
      <c r="A616">
        <v>615</v>
      </c>
      <c r="B616" t="s">
        <v>614</v>
      </c>
      <c r="C616" t="str">
        <f>HYPERLINK("https://talan.bank.gov.ua/get-user-certificate/DA-A7HSQ_A4lVvmviYwM","Завантажити сертифікат")</f>
        <v>Завантажити сертифікат</v>
      </c>
    </row>
    <row r="617" spans="1:3" x14ac:dyDescent="0.3">
      <c r="A617">
        <v>616</v>
      </c>
      <c r="B617" t="s">
        <v>615</v>
      </c>
      <c r="C617" t="str">
        <f>HYPERLINK("https://talan.bank.gov.ua/get-user-certificate/DA-A7ioUXiMoGmZsru4s","Завантажити сертифікат")</f>
        <v>Завантажити сертифікат</v>
      </c>
    </row>
    <row r="618" spans="1:3" x14ac:dyDescent="0.3">
      <c r="A618">
        <v>617</v>
      </c>
      <c r="B618" t="s">
        <v>616</v>
      </c>
      <c r="C618" t="str">
        <f>HYPERLINK("https://talan.bank.gov.ua/get-user-certificate/DA-A7XNfOlL7cU2aDtL-","Завантажити сертифікат")</f>
        <v>Завантажити сертифікат</v>
      </c>
    </row>
    <row r="619" spans="1:3" x14ac:dyDescent="0.3">
      <c r="A619">
        <v>618</v>
      </c>
      <c r="B619" t="s">
        <v>617</v>
      </c>
      <c r="C619" t="str">
        <f>HYPERLINK("https://talan.bank.gov.ua/get-user-certificate/DA-A7gPt_ioONUxR56tJ","Завантажити сертифікат")</f>
        <v>Завантажити сертифікат</v>
      </c>
    </row>
    <row r="620" spans="1:3" x14ac:dyDescent="0.3">
      <c r="A620">
        <v>619</v>
      </c>
      <c r="B620" t="s">
        <v>618</v>
      </c>
      <c r="C620" t="str">
        <f>HYPERLINK("https://talan.bank.gov.ua/get-user-certificate/DA-A7VC6aL-iyezJ4I2B","Завантажити сертифікат")</f>
        <v>Завантажити сертифікат</v>
      </c>
    </row>
    <row r="621" spans="1:3" x14ac:dyDescent="0.3">
      <c r="A621">
        <v>620</v>
      </c>
      <c r="B621" t="s">
        <v>619</v>
      </c>
      <c r="C621" t="str">
        <f>HYPERLINK("https://talan.bank.gov.ua/get-user-certificate/DA-A7KEpNhdEkmG-4s7b","Завантажити сертифікат")</f>
        <v>Завантажити сертифікат</v>
      </c>
    </row>
    <row r="622" spans="1:3" x14ac:dyDescent="0.3">
      <c r="A622">
        <v>621</v>
      </c>
      <c r="B622" t="s">
        <v>620</v>
      </c>
      <c r="C622" t="str">
        <f>HYPERLINK("https://talan.bank.gov.ua/get-user-certificate/DA-A7epp95OOsYW9aqEj","Завантажити сертифікат")</f>
        <v>Завантажити сертифікат</v>
      </c>
    </row>
    <row r="623" spans="1:3" x14ac:dyDescent="0.3">
      <c r="A623">
        <v>622</v>
      </c>
      <c r="B623" t="s">
        <v>621</v>
      </c>
      <c r="C623" t="str">
        <f>HYPERLINK("https://talan.bank.gov.ua/get-user-certificate/DA-A7bfTA1RkHrOmaHbl","Завантажити сертифікат")</f>
        <v>Завантажити сертифікат</v>
      </c>
    </row>
    <row r="624" spans="1:3" x14ac:dyDescent="0.3">
      <c r="A624">
        <v>623</v>
      </c>
      <c r="B624" t="s">
        <v>622</v>
      </c>
      <c r="C624" t="str">
        <f>HYPERLINK("https://talan.bank.gov.ua/get-user-certificate/DA-A7VIy4JA3ipcTmf4M","Завантажити сертифікат")</f>
        <v>Завантажити сертифікат</v>
      </c>
    </row>
    <row r="625" spans="1:3" x14ac:dyDescent="0.3">
      <c r="A625">
        <v>624</v>
      </c>
      <c r="B625" t="s">
        <v>623</v>
      </c>
      <c r="C625" t="str">
        <f>HYPERLINK("https://talan.bank.gov.ua/get-user-certificate/DA-A7gyCkGqHbNGDs9M3","Завантажити сертифікат")</f>
        <v>Завантажити сертифікат</v>
      </c>
    </row>
    <row r="626" spans="1:3" x14ac:dyDescent="0.3">
      <c r="A626">
        <v>625</v>
      </c>
      <c r="B626" t="s">
        <v>624</v>
      </c>
      <c r="C626" t="str">
        <f>HYPERLINK("https://talan.bank.gov.ua/get-user-certificate/DA-A7pfdptnywHhjqqKq","Завантажити сертифікат")</f>
        <v>Завантажити сертифікат</v>
      </c>
    </row>
    <row r="627" spans="1:3" x14ac:dyDescent="0.3">
      <c r="A627">
        <v>626</v>
      </c>
      <c r="B627" t="s">
        <v>625</v>
      </c>
      <c r="C627" t="str">
        <f>HYPERLINK("https://talan.bank.gov.ua/get-user-certificate/DA-A7O2ZDxN1J2BaiLMY","Завантажити сертифікат")</f>
        <v>Завантажити сертифікат</v>
      </c>
    </row>
    <row r="628" spans="1:3" x14ac:dyDescent="0.3">
      <c r="A628">
        <v>627</v>
      </c>
      <c r="B628" t="s">
        <v>626</v>
      </c>
      <c r="C628" t="str">
        <f>HYPERLINK("https://talan.bank.gov.ua/get-user-certificate/DA-A7n_1k5HROSmh_kN5","Завантажити сертифікат")</f>
        <v>Завантажити сертифікат</v>
      </c>
    </row>
    <row r="629" spans="1:3" x14ac:dyDescent="0.3">
      <c r="A629">
        <v>628</v>
      </c>
      <c r="B629" t="s">
        <v>627</v>
      </c>
      <c r="C629" t="str">
        <f>HYPERLINK("https://talan.bank.gov.ua/get-user-certificate/DA-A79E2B1Lng_ftvzD_","Завантажити сертифікат")</f>
        <v>Завантажити сертифікат</v>
      </c>
    </row>
    <row r="630" spans="1:3" x14ac:dyDescent="0.3">
      <c r="A630">
        <v>629</v>
      </c>
      <c r="B630" t="s">
        <v>628</v>
      </c>
      <c r="C630" t="str">
        <f>HYPERLINK("https://talan.bank.gov.ua/get-user-certificate/DA-A70myKLrt1Il9MBR8","Завантажити сертифікат")</f>
        <v>Завантажити сертифікат</v>
      </c>
    </row>
    <row r="631" spans="1:3" x14ac:dyDescent="0.3">
      <c r="A631">
        <v>630</v>
      </c>
      <c r="B631" t="s">
        <v>629</v>
      </c>
      <c r="C631" t="str">
        <f>HYPERLINK("https://talan.bank.gov.ua/get-user-certificate/DA-A75rQhvwBvWfop4Z6","Завантажити сертифікат")</f>
        <v>Завантажити сертифікат</v>
      </c>
    </row>
    <row r="632" spans="1:3" x14ac:dyDescent="0.3">
      <c r="A632">
        <v>631</v>
      </c>
      <c r="B632" t="s">
        <v>630</v>
      </c>
      <c r="C632" t="str">
        <f>HYPERLINK("https://talan.bank.gov.ua/get-user-certificate/DA-A7IAavMuQhCQxS6h1","Завантажити сертифікат")</f>
        <v>Завантажити сертифікат</v>
      </c>
    </row>
    <row r="633" spans="1:3" x14ac:dyDescent="0.3">
      <c r="A633">
        <v>632</v>
      </c>
      <c r="B633" t="s">
        <v>631</v>
      </c>
      <c r="C633" t="str">
        <f>HYPERLINK("https://talan.bank.gov.ua/get-user-certificate/DA-A7znvaPO94i-IfiQo","Завантажити сертифікат")</f>
        <v>Завантажити сертифікат</v>
      </c>
    </row>
    <row r="634" spans="1:3" x14ac:dyDescent="0.3">
      <c r="A634">
        <v>633</v>
      </c>
      <c r="B634" t="s">
        <v>632</v>
      </c>
      <c r="C634" t="str">
        <f>HYPERLINK("https://talan.bank.gov.ua/get-user-certificate/DA-A797BXDdd8HuVqSBc","Завантажити сертифікат")</f>
        <v>Завантажити сертифікат</v>
      </c>
    </row>
    <row r="635" spans="1:3" x14ac:dyDescent="0.3">
      <c r="A635">
        <v>634</v>
      </c>
      <c r="B635" t="s">
        <v>633</v>
      </c>
      <c r="C635" t="str">
        <f>HYPERLINK("https://talan.bank.gov.ua/get-user-certificate/DA-A7u6mc8a1bRdhUEab","Завантажити сертифікат")</f>
        <v>Завантажити сертифікат</v>
      </c>
    </row>
    <row r="636" spans="1:3" x14ac:dyDescent="0.3">
      <c r="A636">
        <v>635</v>
      </c>
      <c r="B636" t="s">
        <v>634</v>
      </c>
      <c r="C636" t="str">
        <f>HYPERLINK("https://talan.bank.gov.ua/get-user-certificate/DA-A7m-bUkqq-jwgggCH","Завантажити сертифікат")</f>
        <v>Завантажити сертифікат</v>
      </c>
    </row>
    <row r="637" spans="1:3" x14ac:dyDescent="0.3">
      <c r="A637">
        <v>636</v>
      </c>
      <c r="B637" t="s">
        <v>635</v>
      </c>
      <c r="C637" t="str">
        <f>HYPERLINK("https://talan.bank.gov.ua/get-user-certificate/DA-A7m4maZ75FZA3Kh-O","Завантажити сертифікат")</f>
        <v>Завантажити сертифікат</v>
      </c>
    </row>
    <row r="638" spans="1:3" x14ac:dyDescent="0.3">
      <c r="A638">
        <v>637</v>
      </c>
      <c r="B638" t="s">
        <v>636</v>
      </c>
      <c r="C638" t="str">
        <f>HYPERLINK("https://talan.bank.gov.ua/get-user-certificate/DA-A7ryGjAdfmjct7Teq","Завантажити сертифікат")</f>
        <v>Завантажити сертифікат</v>
      </c>
    </row>
    <row r="639" spans="1:3" x14ac:dyDescent="0.3">
      <c r="A639">
        <v>638</v>
      </c>
      <c r="B639" t="s">
        <v>637</v>
      </c>
      <c r="C639" t="str">
        <f>HYPERLINK("https://talan.bank.gov.ua/get-user-certificate/DA-A7JihvhoGaXI22Pzn","Завантажити сертифікат")</f>
        <v>Завантажити сертифікат</v>
      </c>
    </row>
    <row r="640" spans="1:3" x14ac:dyDescent="0.3">
      <c r="A640">
        <v>639</v>
      </c>
      <c r="B640" t="s">
        <v>638</v>
      </c>
      <c r="C640" t="str">
        <f>HYPERLINK("https://talan.bank.gov.ua/get-user-certificate/DA-A7pJjoycvlzEDD6FP","Завантажити сертифікат")</f>
        <v>Завантажити сертифікат</v>
      </c>
    </row>
    <row r="641" spans="1:3" x14ac:dyDescent="0.3">
      <c r="A641">
        <v>640</v>
      </c>
      <c r="B641" t="s">
        <v>639</v>
      </c>
      <c r="C641" t="str">
        <f>HYPERLINK("https://talan.bank.gov.ua/get-user-certificate/DA-A7LRLfoLeZ4757A9B","Завантажити сертифікат")</f>
        <v>Завантажити сертифікат</v>
      </c>
    </row>
    <row r="642" spans="1:3" x14ac:dyDescent="0.3">
      <c r="A642">
        <v>641</v>
      </c>
      <c r="B642" t="s">
        <v>640</v>
      </c>
      <c r="C642" t="str">
        <f>HYPERLINK("https://talan.bank.gov.ua/get-user-certificate/DA-A7t6iJREJavbP04hj","Завантажити сертифікат")</f>
        <v>Завантажити сертифікат</v>
      </c>
    </row>
    <row r="643" spans="1:3" x14ac:dyDescent="0.3">
      <c r="A643">
        <v>642</v>
      </c>
      <c r="B643" t="s">
        <v>641</v>
      </c>
      <c r="C643" t="str">
        <f>HYPERLINK("https://talan.bank.gov.ua/get-user-certificate/DA-A7jdQxd9P7DAY10EA","Завантажити сертифікат")</f>
        <v>Завантажити сертифікат</v>
      </c>
    </row>
    <row r="644" spans="1:3" x14ac:dyDescent="0.3">
      <c r="A644">
        <v>643</v>
      </c>
      <c r="B644" t="s">
        <v>642</v>
      </c>
      <c r="C644" t="str">
        <f>HYPERLINK("https://talan.bank.gov.ua/get-user-certificate/DA-A76i8nnYsxq_Tceos","Завантажити сертифікат")</f>
        <v>Завантажити сертифікат</v>
      </c>
    </row>
    <row r="645" spans="1:3" x14ac:dyDescent="0.3">
      <c r="A645">
        <v>644</v>
      </c>
      <c r="B645" t="s">
        <v>643</v>
      </c>
      <c r="C645" t="str">
        <f>HYPERLINK("https://talan.bank.gov.ua/get-user-certificate/DA-A7AXTwn-FA2GWoWy8","Завантажити сертифікат")</f>
        <v>Завантажити сертифікат</v>
      </c>
    </row>
    <row r="646" spans="1:3" x14ac:dyDescent="0.3">
      <c r="A646">
        <v>645</v>
      </c>
      <c r="B646" t="s">
        <v>644</v>
      </c>
      <c r="C646" t="str">
        <f>HYPERLINK("https://talan.bank.gov.ua/get-user-certificate/DA-A75jrSAZn2w81SHRj","Завантажити сертифікат")</f>
        <v>Завантажити сертифікат</v>
      </c>
    </row>
    <row r="647" spans="1:3" x14ac:dyDescent="0.3">
      <c r="A647">
        <v>646</v>
      </c>
      <c r="B647" t="s">
        <v>645</v>
      </c>
      <c r="C647" t="str">
        <f>HYPERLINK("https://talan.bank.gov.ua/get-user-certificate/DA-A7GsusyP8jY4f3QHJ","Завантажити сертифікат")</f>
        <v>Завантажити сертифікат</v>
      </c>
    </row>
    <row r="648" spans="1:3" x14ac:dyDescent="0.3">
      <c r="A648">
        <v>647</v>
      </c>
      <c r="B648" t="s">
        <v>646</v>
      </c>
      <c r="C648" t="str">
        <f>HYPERLINK("https://talan.bank.gov.ua/get-user-certificate/DA-A7nFuxFCVcb5Ey96V","Завантажити сертифікат")</f>
        <v>Завантажити сертифікат</v>
      </c>
    </row>
    <row r="649" spans="1:3" x14ac:dyDescent="0.3">
      <c r="A649">
        <v>648</v>
      </c>
      <c r="B649" t="s">
        <v>647</v>
      </c>
      <c r="C649" t="str">
        <f>HYPERLINK("https://talan.bank.gov.ua/get-user-certificate/DA-A7iCw8N_F7hWSLPMu","Завантажити сертифікат")</f>
        <v>Завантажити сертифікат</v>
      </c>
    </row>
    <row r="650" spans="1:3" x14ac:dyDescent="0.3">
      <c r="A650">
        <v>649</v>
      </c>
      <c r="B650" t="s">
        <v>648</v>
      </c>
      <c r="C650" t="str">
        <f>HYPERLINK("https://talan.bank.gov.ua/get-user-certificate/DA-A7Qu24qGeQMmQEAax","Завантажити сертифікат")</f>
        <v>Завантажити сертифікат</v>
      </c>
    </row>
    <row r="651" spans="1:3" x14ac:dyDescent="0.3">
      <c r="A651">
        <v>650</v>
      </c>
      <c r="B651" t="s">
        <v>649</v>
      </c>
      <c r="C651" t="str">
        <f>HYPERLINK("https://talan.bank.gov.ua/get-user-certificate/DA-A7u60KQMfIKnESIq4","Завантажити сертифікат")</f>
        <v>Завантажити сертифікат</v>
      </c>
    </row>
    <row r="652" spans="1:3" x14ac:dyDescent="0.3">
      <c r="A652">
        <v>651</v>
      </c>
      <c r="B652" t="s">
        <v>650</v>
      </c>
      <c r="C652" t="str">
        <f>HYPERLINK("https://talan.bank.gov.ua/get-user-certificate/DA-A7mPecyyRkauUFZmZ","Завантажити сертифікат")</f>
        <v>Завантажити сертифікат</v>
      </c>
    </row>
    <row r="653" spans="1:3" x14ac:dyDescent="0.3">
      <c r="A653">
        <v>652</v>
      </c>
      <c r="B653" t="s">
        <v>651</v>
      </c>
      <c r="C653" t="str">
        <f>HYPERLINK("https://talan.bank.gov.ua/get-user-certificate/DA-A7W2A-RfFh2aXppLc","Завантажити сертифікат")</f>
        <v>Завантажити сертифікат</v>
      </c>
    </row>
    <row r="654" spans="1:3" x14ac:dyDescent="0.3">
      <c r="A654">
        <v>653</v>
      </c>
      <c r="B654" t="s">
        <v>652</v>
      </c>
      <c r="C654" t="str">
        <f>HYPERLINK("https://talan.bank.gov.ua/get-user-certificate/DA-A7nM8jMS9-haHga4i","Завантажити сертифікат")</f>
        <v>Завантажити сертифікат</v>
      </c>
    </row>
    <row r="655" spans="1:3" x14ac:dyDescent="0.3">
      <c r="A655">
        <v>654</v>
      </c>
      <c r="B655" t="s">
        <v>653</v>
      </c>
      <c r="C655" t="str">
        <f>HYPERLINK("https://talan.bank.gov.ua/get-user-certificate/DA-A7xlgQr1A1HwGfwP1","Завантажити сертифікат")</f>
        <v>Завантажити сертифікат</v>
      </c>
    </row>
    <row r="656" spans="1:3" x14ac:dyDescent="0.3">
      <c r="A656">
        <v>655</v>
      </c>
      <c r="B656" t="s">
        <v>654</v>
      </c>
      <c r="C656" t="str">
        <f>HYPERLINK("https://talan.bank.gov.ua/get-user-certificate/DA-A7OMhNcMBEyU0GTf5","Завантажити сертифікат")</f>
        <v>Завантажити сертифікат</v>
      </c>
    </row>
    <row r="657" spans="1:3" x14ac:dyDescent="0.3">
      <c r="A657">
        <v>656</v>
      </c>
      <c r="B657" t="s">
        <v>655</v>
      </c>
      <c r="C657" t="str">
        <f>HYPERLINK("https://talan.bank.gov.ua/get-user-certificate/DA-A7Gp9owhGepTE9CP-","Завантажити сертифікат")</f>
        <v>Завантажити сертифікат</v>
      </c>
    </row>
    <row r="658" spans="1:3" x14ac:dyDescent="0.3">
      <c r="A658">
        <v>657</v>
      </c>
      <c r="B658" t="s">
        <v>656</v>
      </c>
      <c r="C658" t="str">
        <f>HYPERLINK("https://talan.bank.gov.ua/get-user-certificate/DA-A7w8rmrNwS9pGC7wg","Завантажити сертифікат")</f>
        <v>Завантажити сертифікат</v>
      </c>
    </row>
    <row r="659" spans="1:3" x14ac:dyDescent="0.3">
      <c r="A659">
        <v>658</v>
      </c>
      <c r="B659" t="s">
        <v>657</v>
      </c>
      <c r="C659" t="str">
        <f>HYPERLINK("https://talan.bank.gov.ua/get-user-certificate/DA-A7SexjJOpp205Q3aM","Завантажити сертифікат")</f>
        <v>Завантажити сертифікат</v>
      </c>
    </row>
    <row r="660" spans="1:3" x14ac:dyDescent="0.3">
      <c r="A660">
        <v>659</v>
      </c>
      <c r="B660" t="s">
        <v>658</v>
      </c>
      <c r="C660" t="str">
        <f>HYPERLINK("https://talan.bank.gov.ua/get-user-certificate/DA-A7wgpNDBLbgMrNoOI","Завантажити сертифікат")</f>
        <v>Завантажити сертифікат</v>
      </c>
    </row>
    <row r="661" spans="1:3" x14ac:dyDescent="0.3">
      <c r="A661">
        <v>660</v>
      </c>
      <c r="B661" t="s">
        <v>659</v>
      </c>
      <c r="C661" t="str">
        <f>HYPERLINK("https://talan.bank.gov.ua/get-user-certificate/DA-A7XpHjWiLYWl4E02_","Завантажити сертифікат")</f>
        <v>Завантажити сертифікат</v>
      </c>
    </row>
    <row r="662" spans="1:3" x14ac:dyDescent="0.3">
      <c r="A662">
        <v>661</v>
      </c>
      <c r="B662" t="s">
        <v>660</v>
      </c>
      <c r="C662" t="str">
        <f>HYPERLINK("https://talan.bank.gov.ua/get-user-certificate/DA-A75gACQ3CnG2YwzfR","Завантажити сертифікат")</f>
        <v>Завантажити сертифікат</v>
      </c>
    </row>
    <row r="663" spans="1:3" x14ac:dyDescent="0.3">
      <c r="A663">
        <v>662</v>
      </c>
      <c r="B663" t="s">
        <v>661</v>
      </c>
      <c r="C663" t="str">
        <f>HYPERLINK("https://talan.bank.gov.ua/get-user-certificate/DA-A72yKNpZssthy0Fad","Завантажити сертифікат")</f>
        <v>Завантажити сертифікат</v>
      </c>
    </row>
    <row r="664" spans="1:3" x14ac:dyDescent="0.3">
      <c r="A664">
        <v>663</v>
      </c>
      <c r="B664" t="s">
        <v>662</v>
      </c>
      <c r="C664" t="str">
        <f>HYPERLINK("https://talan.bank.gov.ua/get-user-certificate/DA-A7rTTlw5cR-fXIpH0","Завантажити сертифікат")</f>
        <v>Завантажити сертифікат</v>
      </c>
    </row>
    <row r="665" spans="1:3" x14ac:dyDescent="0.3">
      <c r="A665">
        <v>664</v>
      </c>
      <c r="B665" t="s">
        <v>663</v>
      </c>
      <c r="C665" t="str">
        <f>HYPERLINK("https://talan.bank.gov.ua/get-user-certificate/DA-A7hJiNZeqGsDOwaPH","Завантажити сертифікат")</f>
        <v>Завантажити сертифікат</v>
      </c>
    </row>
    <row r="666" spans="1:3" x14ac:dyDescent="0.3">
      <c r="A666">
        <v>665</v>
      </c>
      <c r="B666" t="s">
        <v>664</v>
      </c>
      <c r="C666" t="str">
        <f>HYPERLINK("https://talan.bank.gov.ua/get-user-certificate/DA-A7kfBv7s3QLUDX1gC","Завантажити сертифікат")</f>
        <v>Завантажити сертифікат</v>
      </c>
    </row>
    <row r="667" spans="1:3" x14ac:dyDescent="0.3">
      <c r="A667">
        <v>666</v>
      </c>
      <c r="B667" t="s">
        <v>665</v>
      </c>
      <c r="C667" t="str">
        <f>HYPERLINK("https://talan.bank.gov.ua/get-user-certificate/DA-A7AG55MON6-fAMSnS","Завантажити сертифікат")</f>
        <v>Завантажити сертифікат</v>
      </c>
    </row>
    <row r="668" spans="1:3" x14ac:dyDescent="0.3">
      <c r="A668">
        <v>667</v>
      </c>
      <c r="B668" t="s">
        <v>666</v>
      </c>
      <c r="C668" t="str">
        <f>HYPERLINK("https://talan.bank.gov.ua/get-user-certificate/DA-A7Gz39iPGz_Fy6evO","Завантажити сертифікат")</f>
        <v>Завантажити сертифікат</v>
      </c>
    </row>
    <row r="669" spans="1:3" x14ac:dyDescent="0.3">
      <c r="A669">
        <v>668</v>
      </c>
      <c r="B669" t="s">
        <v>667</v>
      </c>
      <c r="C669" t="str">
        <f>HYPERLINK("https://talan.bank.gov.ua/get-user-certificate/DA-A7H8EL2wFbQ5-ztpE","Завантажити сертифікат")</f>
        <v>Завантажити сертифікат</v>
      </c>
    </row>
    <row r="670" spans="1:3" x14ac:dyDescent="0.3">
      <c r="A670">
        <v>669</v>
      </c>
      <c r="B670" t="s">
        <v>668</v>
      </c>
      <c r="C670" t="str">
        <f>HYPERLINK("https://talan.bank.gov.ua/get-user-certificate/DA-A7scqVTgu0MhpeExR","Завантажити сертифікат")</f>
        <v>Завантажити сертифікат</v>
      </c>
    </row>
    <row r="671" spans="1:3" x14ac:dyDescent="0.3">
      <c r="A671">
        <v>670</v>
      </c>
      <c r="B671" t="s">
        <v>669</v>
      </c>
      <c r="C671" t="str">
        <f>HYPERLINK("https://talan.bank.gov.ua/get-user-certificate/DA-A7gu_Tnj55m7evkG_","Завантажити сертифікат")</f>
        <v>Завантажити сертифікат</v>
      </c>
    </row>
    <row r="672" spans="1:3" x14ac:dyDescent="0.3">
      <c r="A672">
        <v>671</v>
      </c>
      <c r="B672" t="s">
        <v>670</v>
      </c>
      <c r="C672" t="str">
        <f>HYPERLINK("https://talan.bank.gov.ua/get-user-certificate/DA-A7_7kfRp3-PAWZLlk","Завантажити сертифікат")</f>
        <v>Завантажити сертифікат</v>
      </c>
    </row>
    <row r="673" spans="1:3" x14ac:dyDescent="0.3">
      <c r="A673">
        <v>672</v>
      </c>
      <c r="B673" t="s">
        <v>671</v>
      </c>
      <c r="C673" t="str">
        <f>HYPERLINK("https://talan.bank.gov.ua/get-user-certificate/DA-A7-vwyPULSfXCS1yj","Завантажити сертифікат")</f>
        <v>Завантажити сертифікат</v>
      </c>
    </row>
    <row r="674" spans="1:3" x14ac:dyDescent="0.3">
      <c r="A674">
        <v>673</v>
      </c>
      <c r="B674" t="s">
        <v>672</v>
      </c>
      <c r="C674" t="str">
        <f>HYPERLINK("https://talan.bank.gov.ua/get-user-certificate/DA-A7M2qn_iaDcFYvTJi","Завантажити сертифікат")</f>
        <v>Завантажити сертифікат</v>
      </c>
    </row>
    <row r="675" spans="1:3" x14ac:dyDescent="0.3">
      <c r="A675">
        <v>674</v>
      </c>
      <c r="B675" t="s">
        <v>673</v>
      </c>
      <c r="C675" t="str">
        <f>HYPERLINK("https://talan.bank.gov.ua/get-user-certificate/DA-A72Pfy4diaAqFL6DP","Завантажити сертифікат")</f>
        <v>Завантажити сертифікат</v>
      </c>
    </row>
    <row r="676" spans="1:3" x14ac:dyDescent="0.3">
      <c r="A676">
        <v>675</v>
      </c>
      <c r="B676" t="s">
        <v>674</v>
      </c>
      <c r="C676" t="str">
        <f>HYPERLINK("https://talan.bank.gov.ua/get-user-certificate/DA-A74RdjRE-YiwFXWfQ","Завантажити сертифікат")</f>
        <v>Завантажити сертифікат</v>
      </c>
    </row>
    <row r="677" spans="1:3" x14ac:dyDescent="0.3">
      <c r="A677">
        <v>676</v>
      </c>
      <c r="B677" t="s">
        <v>675</v>
      </c>
      <c r="C677" t="str">
        <f>HYPERLINK("https://talan.bank.gov.ua/get-user-certificate/DA-A7SAtFe4Wy1-v4dNJ","Завантажити сертифікат")</f>
        <v>Завантажити сертифікат</v>
      </c>
    </row>
    <row r="678" spans="1:3" x14ac:dyDescent="0.3">
      <c r="A678">
        <v>677</v>
      </c>
      <c r="B678" t="s">
        <v>676</v>
      </c>
      <c r="C678" t="str">
        <f>HYPERLINK("https://talan.bank.gov.ua/get-user-certificate/DA-A74IMCsSxgIYzzAC1","Завантажити сертифікат")</f>
        <v>Завантажити сертифікат</v>
      </c>
    </row>
    <row r="679" spans="1:3" x14ac:dyDescent="0.3">
      <c r="A679">
        <v>678</v>
      </c>
      <c r="B679" t="s">
        <v>677</v>
      </c>
      <c r="C679" t="str">
        <f>HYPERLINK("https://talan.bank.gov.ua/get-user-certificate/DA-A7uy2sBurAxYGd7GL","Завантажити сертифікат")</f>
        <v>Завантажити сертифікат</v>
      </c>
    </row>
    <row r="680" spans="1:3" x14ac:dyDescent="0.3">
      <c r="A680">
        <v>679</v>
      </c>
      <c r="B680" t="s">
        <v>678</v>
      </c>
      <c r="C680" t="str">
        <f>HYPERLINK("https://talan.bank.gov.ua/get-user-certificate/DA-A77dBsKXfPkGpcwdT","Завантажити сертифікат")</f>
        <v>Завантажити сертифікат</v>
      </c>
    </row>
    <row r="681" spans="1:3" x14ac:dyDescent="0.3">
      <c r="A681">
        <v>680</v>
      </c>
      <c r="B681" t="s">
        <v>679</v>
      </c>
      <c r="C681" t="str">
        <f>HYPERLINK("https://talan.bank.gov.ua/get-user-certificate/DA-A7jYXtk0V6O3SEYXL","Завантажити сертифікат")</f>
        <v>Завантажити сертифікат</v>
      </c>
    </row>
    <row r="682" spans="1:3" x14ac:dyDescent="0.3">
      <c r="A682">
        <v>681</v>
      </c>
      <c r="B682" t="s">
        <v>680</v>
      </c>
      <c r="C682" t="str">
        <f>HYPERLINK("https://talan.bank.gov.ua/get-user-certificate/DA-A7x2oZXwcASXM_vLJ","Завантажити сертифікат")</f>
        <v>Завантажити сертифікат</v>
      </c>
    </row>
    <row r="683" spans="1:3" x14ac:dyDescent="0.3">
      <c r="A683">
        <v>682</v>
      </c>
      <c r="B683" t="s">
        <v>681</v>
      </c>
      <c r="C683" t="str">
        <f>HYPERLINK("https://talan.bank.gov.ua/get-user-certificate/DA-A72UfBdcxxGd6bYrl","Завантажити сертифікат")</f>
        <v>Завантажити сертифікат</v>
      </c>
    </row>
    <row r="684" spans="1:3" x14ac:dyDescent="0.3">
      <c r="A684">
        <v>683</v>
      </c>
      <c r="B684" t="s">
        <v>682</v>
      </c>
      <c r="C684" t="str">
        <f>HYPERLINK("https://talan.bank.gov.ua/get-user-certificate/DA-A7pjH_1nT7UavKfOq","Завантажити сертифікат")</f>
        <v>Завантажити сертифікат</v>
      </c>
    </row>
    <row r="685" spans="1:3" x14ac:dyDescent="0.3">
      <c r="A685">
        <v>684</v>
      </c>
      <c r="B685" t="s">
        <v>683</v>
      </c>
      <c r="C685" t="str">
        <f>HYPERLINK("https://talan.bank.gov.ua/get-user-certificate/DA-A7rZ8ZEZjMFWM6bTi","Завантажити сертифікат")</f>
        <v>Завантажити сертифікат</v>
      </c>
    </row>
    <row r="686" spans="1:3" x14ac:dyDescent="0.3">
      <c r="A686">
        <v>685</v>
      </c>
      <c r="B686" t="s">
        <v>684</v>
      </c>
      <c r="C686" t="str">
        <f>HYPERLINK("https://talan.bank.gov.ua/get-user-certificate/DA-A7e2iov6yB4FDrw8H","Завантажити сертифікат")</f>
        <v>Завантажити сертифікат</v>
      </c>
    </row>
    <row r="687" spans="1:3" x14ac:dyDescent="0.3">
      <c r="A687">
        <v>686</v>
      </c>
      <c r="B687" t="s">
        <v>685</v>
      </c>
      <c r="C687" t="str">
        <f>HYPERLINK("https://talan.bank.gov.ua/get-user-certificate/DA-A7wI9hT6fsnHE1Dk4","Завантажити сертифікат")</f>
        <v>Завантажити сертифікат</v>
      </c>
    </row>
    <row r="688" spans="1:3" x14ac:dyDescent="0.3">
      <c r="A688">
        <v>687</v>
      </c>
      <c r="B688" t="s">
        <v>686</v>
      </c>
      <c r="C688" t="str">
        <f>HYPERLINK("https://talan.bank.gov.ua/get-user-certificate/DA-A7HuGfoYSc6j-YF-8","Завантажити сертифікат")</f>
        <v>Завантажити сертифікат</v>
      </c>
    </row>
    <row r="689" spans="1:3" x14ac:dyDescent="0.3">
      <c r="A689">
        <v>688</v>
      </c>
      <c r="B689" t="s">
        <v>687</v>
      </c>
      <c r="C689" t="str">
        <f>HYPERLINK("https://talan.bank.gov.ua/get-user-certificate/DA-A7b8I5N9PMsbf7iqr","Завантажити сертифікат")</f>
        <v>Завантажити сертифікат</v>
      </c>
    </row>
    <row r="690" spans="1:3" x14ac:dyDescent="0.3">
      <c r="A690">
        <v>689</v>
      </c>
      <c r="B690" t="s">
        <v>688</v>
      </c>
      <c r="C690" t="str">
        <f>HYPERLINK("https://talan.bank.gov.ua/get-user-certificate/DA-A7Ti2MTbiQc0zUJY5","Завантажити сертифікат")</f>
        <v>Завантажити сертифікат</v>
      </c>
    </row>
    <row r="691" spans="1:3" x14ac:dyDescent="0.3">
      <c r="A691">
        <v>690</v>
      </c>
      <c r="B691" t="s">
        <v>689</v>
      </c>
      <c r="C691" t="str">
        <f>HYPERLINK("https://talan.bank.gov.ua/get-user-certificate/DA-A7bX608foSGWk-pEV","Завантажити сертифікат")</f>
        <v>Завантажити сертифікат</v>
      </c>
    </row>
    <row r="692" spans="1:3" x14ac:dyDescent="0.3">
      <c r="A692">
        <v>691</v>
      </c>
      <c r="B692" t="s">
        <v>690</v>
      </c>
      <c r="C692" t="str">
        <f>HYPERLINK("https://talan.bank.gov.ua/get-user-certificate/DA-A70w4tO4wOwjN_KH4","Завантажити сертифікат")</f>
        <v>Завантажити сертифікат</v>
      </c>
    </row>
    <row r="693" spans="1:3" x14ac:dyDescent="0.3">
      <c r="A693">
        <v>692</v>
      </c>
      <c r="B693" t="s">
        <v>691</v>
      </c>
      <c r="C693" t="str">
        <f>HYPERLINK("https://talan.bank.gov.ua/get-user-certificate/DA-A7miIvy4OqbeugG28","Завантажити сертифікат")</f>
        <v>Завантажити сертифікат</v>
      </c>
    </row>
    <row r="694" spans="1:3" x14ac:dyDescent="0.3">
      <c r="A694">
        <v>693</v>
      </c>
      <c r="B694" t="s">
        <v>692</v>
      </c>
      <c r="C694" t="str">
        <f>HYPERLINK("https://talan.bank.gov.ua/get-user-certificate/DA-A7G-Uc1a5sFUICZWH","Завантажити сертифікат")</f>
        <v>Завантажити сертифікат</v>
      </c>
    </row>
    <row r="695" spans="1:3" x14ac:dyDescent="0.3">
      <c r="A695">
        <v>694</v>
      </c>
      <c r="B695" t="s">
        <v>693</v>
      </c>
      <c r="C695" t="str">
        <f>HYPERLINK("https://talan.bank.gov.ua/get-user-certificate/DA-A7qJuvylKXPrfXyLl","Завантажити сертифікат")</f>
        <v>Завантажити сертифікат</v>
      </c>
    </row>
    <row r="696" spans="1:3" x14ac:dyDescent="0.3">
      <c r="A696">
        <v>695</v>
      </c>
      <c r="B696" t="s">
        <v>694</v>
      </c>
      <c r="C696" t="str">
        <f>HYPERLINK("https://talan.bank.gov.ua/get-user-certificate/DA-A7veqRMgU0lVdvrI7","Завантажити сертифікат")</f>
        <v>Завантажити сертифікат</v>
      </c>
    </row>
    <row r="697" spans="1:3" x14ac:dyDescent="0.3">
      <c r="A697">
        <v>696</v>
      </c>
      <c r="B697" t="s">
        <v>695</v>
      </c>
      <c r="C697" t="str">
        <f>HYPERLINK("https://talan.bank.gov.ua/get-user-certificate/DA-A7ahSNHA9BbHgHrRU","Завантажити сертифікат")</f>
        <v>Завантажити сертифікат</v>
      </c>
    </row>
    <row r="698" spans="1:3" x14ac:dyDescent="0.3">
      <c r="A698">
        <v>697</v>
      </c>
      <c r="B698" t="s">
        <v>696</v>
      </c>
      <c r="C698" t="str">
        <f>HYPERLINK("https://talan.bank.gov.ua/get-user-certificate/DA-A7Be-jBPGD1hGZ3VD","Завантажити сертифікат")</f>
        <v>Завантажити сертифікат</v>
      </c>
    </row>
    <row r="699" spans="1:3" x14ac:dyDescent="0.3">
      <c r="A699">
        <v>698</v>
      </c>
      <c r="B699" t="s">
        <v>697</v>
      </c>
      <c r="C699" t="str">
        <f>HYPERLINK("https://talan.bank.gov.ua/get-user-certificate/DA-A7NB8EhP62goVQeWu","Завантажити сертифікат")</f>
        <v>Завантажити сертифікат</v>
      </c>
    </row>
    <row r="700" spans="1:3" x14ac:dyDescent="0.3">
      <c r="A700">
        <v>699</v>
      </c>
      <c r="B700" t="s">
        <v>698</v>
      </c>
      <c r="C700" t="str">
        <f>HYPERLINK("https://talan.bank.gov.ua/get-user-certificate/DA-A7W-esCwm77Q9LhFw","Завантажити сертифікат")</f>
        <v>Завантажити сертифікат</v>
      </c>
    </row>
    <row r="701" spans="1:3" x14ac:dyDescent="0.3">
      <c r="A701">
        <v>700</v>
      </c>
      <c r="B701" t="s">
        <v>699</v>
      </c>
      <c r="C701" t="str">
        <f>HYPERLINK("https://talan.bank.gov.ua/get-user-certificate/DA-A7_Ni083bvaM2ESED","Завантажити сертифікат")</f>
        <v>Завантажити сертифікат</v>
      </c>
    </row>
    <row r="702" spans="1:3" x14ac:dyDescent="0.3">
      <c r="A702">
        <v>701</v>
      </c>
      <c r="B702" t="s">
        <v>700</v>
      </c>
      <c r="C702" t="str">
        <f>HYPERLINK("https://talan.bank.gov.ua/get-user-certificate/DA-A7kwClWbCewRsv8_a","Завантажити сертифікат")</f>
        <v>Завантажити сертифікат</v>
      </c>
    </row>
    <row r="703" spans="1:3" x14ac:dyDescent="0.3">
      <c r="A703">
        <v>702</v>
      </c>
      <c r="B703" t="s">
        <v>701</v>
      </c>
      <c r="C703" t="str">
        <f>HYPERLINK("https://talan.bank.gov.ua/get-user-certificate/DA-A78ROEv5ceGd0h2fi","Завантажити сертифікат")</f>
        <v>Завантажити сертифікат</v>
      </c>
    </row>
    <row r="704" spans="1:3" x14ac:dyDescent="0.3">
      <c r="A704">
        <v>703</v>
      </c>
      <c r="B704" t="s">
        <v>702</v>
      </c>
      <c r="C704" t="str">
        <f>HYPERLINK("https://talan.bank.gov.ua/get-user-certificate/DA-A7B9OagpCzcDy5sli","Завантажити сертифікат")</f>
        <v>Завантажити сертифікат</v>
      </c>
    </row>
    <row r="705" spans="1:3" x14ac:dyDescent="0.3">
      <c r="A705">
        <v>704</v>
      </c>
      <c r="B705" t="s">
        <v>703</v>
      </c>
      <c r="C705" t="str">
        <f>HYPERLINK("https://talan.bank.gov.ua/get-user-certificate/DA-A7pmaOxok_JkQeFWO","Завантажити сертифікат")</f>
        <v>Завантажити сертифікат</v>
      </c>
    </row>
    <row r="706" spans="1:3" x14ac:dyDescent="0.3">
      <c r="A706">
        <v>705</v>
      </c>
      <c r="B706" t="s">
        <v>704</v>
      </c>
      <c r="C706" t="str">
        <f>HYPERLINK("https://talan.bank.gov.ua/get-user-certificate/DA-A7IXzVdSMFWFjqtFL","Завантажити сертифікат")</f>
        <v>Завантажити сертифікат</v>
      </c>
    </row>
    <row r="707" spans="1:3" x14ac:dyDescent="0.3">
      <c r="A707">
        <v>706</v>
      </c>
      <c r="B707" t="s">
        <v>705</v>
      </c>
      <c r="C707" t="str">
        <f>HYPERLINK("https://talan.bank.gov.ua/get-user-certificate/DA-A7wRW_FCGxNJIy9St","Завантажити сертифікат")</f>
        <v>Завантажити сертифікат</v>
      </c>
    </row>
    <row r="708" spans="1:3" x14ac:dyDescent="0.3">
      <c r="A708">
        <v>707</v>
      </c>
      <c r="B708" t="s">
        <v>706</v>
      </c>
      <c r="C708" t="str">
        <f>HYPERLINK("https://talan.bank.gov.ua/get-user-certificate/DA-A7K1ghVnf0eGbQudn","Завантажити сертифікат")</f>
        <v>Завантажити сертифікат</v>
      </c>
    </row>
    <row r="709" spans="1:3" x14ac:dyDescent="0.3">
      <c r="A709">
        <v>708</v>
      </c>
      <c r="B709" t="s">
        <v>707</v>
      </c>
      <c r="C709" t="str">
        <f>HYPERLINK("https://talan.bank.gov.ua/get-user-certificate/DA-A78oxfU3dNBwQDrBE","Завантажити сертифікат")</f>
        <v>Завантажити сертифікат</v>
      </c>
    </row>
    <row r="710" spans="1:3" x14ac:dyDescent="0.3">
      <c r="A710">
        <v>709</v>
      </c>
      <c r="B710" t="s">
        <v>708</v>
      </c>
      <c r="C710" t="str">
        <f>HYPERLINK("https://talan.bank.gov.ua/get-user-certificate/DA-A7laZClweoOdhw2to","Завантажити сертифікат")</f>
        <v>Завантажити сертифікат</v>
      </c>
    </row>
    <row r="711" spans="1:3" x14ac:dyDescent="0.3">
      <c r="A711">
        <v>710</v>
      </c>
      <c r="B711" t="s">
        <v>709</v>
      </c>
      <c r="C711" t="str">
        <f>HYPERLINK("https://talan.bank.gov.ua/get-user-certificate/DA-A73gLBOpCI3voWNs1","Завантажити сертифікат")</f>
        <v>Завантажити сертифікат</v>
      </c>
    </row>
    <row r="712" spans="1:3" x14ac:dyDescent="0.3">
      <c r="A712">
        <v>711</v>
      </c>
      <c r="B712" t="s">
        <v>710</v>
      </c>
      <c r="C712" t="str">
        <f>HYPERLINK("https://talan.bank.gov.ua/get-user-certificate/DA-A7M3u3Kb6u4qyriiv","Завантажити сертифікат")</f>
        <v>Завантажити сертифікат</v>
      </c>
    </row>
    <row r="713" spans="1:3" x14ac:dyDescent="0.3">
      <c r="A713">
        <v>712</v>
      </c>
      <c r="B713" t="s">
        <v>711</v>
      </c>
      <c r="C713" t="str">
        <f>HYPERLINK("https://talan.bank.gov.ua/get-user-certificate/DA-A76-H1ZYAgVgowP8G","Завантажити сертифікат")</f>
        <v>Завантажити сертифікат</v>
      </c>
    </row>
    <row r="714" spans="1:3" x14ac:dyDescent="0.3">
      <c r="A714">
        <v>713</v>
      </c>
      <c r="B714" t="s">
        <v>712</v>
      </c>
      <c r="C714" t="str">
        <f>HYPERLINK("https://talan.bank.gov.ua/get-user-certificate/DA-A7_8hAihQNYzWV0vp","Завантажити сертифікат")</f>
        <v>Завантажити сертифікат</v>
      </c>
    </row>
    <row r="715" spans="1:3" x14ac:dyDescent="0.3">
      <c r="A715">
        <v>714</v>
      </c>
      <c r="B715" t="s">
        <v>713</v>
      </c>
      <c r="C715" t="str">
        <f>HYPERLINK("https://talan.bank.gov.ua/get-user-certificate/DA-A7f0GAMbnsf_V1x5s","Завантажити сертифікат")</f>
        <v>Завантажити сертифікат</v>
      </c>
    </row>
    <row r="716" spans="1:3" x14ac:dyDescent="0.3">
      <c r="A716">
        <v>715</v>
      </c>
      <c r="B716" t="s">
        <v>714</v>
      </c>
      <c r="C716" t="str">
        <f>HYPERLINK("https://talan.bank.gov.ua/get-user-certificate/DA-A7LEYbNHYKzCqusp8","Завантажити сертифікат")</f>
        <v>Завантажити сертифікат</v>
      </c>
    </row>
    <row r="717" spans="1:3" x14ac:dyDescent="0.3">
      <c r="A717">
        <v>716</v>
      </c>
      <c r="B717" t="s">
        <v>715</v>
      </c>
      <c r="C717" t="str">
        <f>HYPERLINK("https://talan.bank.gov.ua/get-user-certificate/DA-A7lZj7DPldLzjw6Xf","Завантажити сертифікат")</f>
        <v>Завантажити сертифікат</v>
      </c>
    </row>
    <row r="718" spans="1:3" x14ac:dyDescent="0.3">
      <c r="A718">
        <v>717</v>
      </c>
      <c r="B718" t="s">
        <v>716</v>
      </c>
      <c r="C718" t="str">
        <f>HYPERLINK("https://talan.bank.gov.ua/get-user-certificate/DA-A7fCY_0nxgaymRbqp","Завантажити сертифікат")</f>
        <v>Завантажити сертифікат</v>
      </c>
    </row>
    <row r="719" spans="1:3" x14ac:dyDescent="0.3">
      <c r="A719">
        <v>718</v>
      </c>
      <c r="B719" t="s">
        <v>717</v>
      </c>
      <c r="C719" t="str">
        <f>HYPERLINK("https://talan.bank.gov.ua/get-user-certificate/DA-A7OG3K0x462oO0Zmj","Завантажити сертифікат")</f>
        <v>Завантажити сертифікат</v>
      </c>
    </row>
    <row r="720" spans="1:3" x14ac:dyDescent="0.3">
      <c r="A720">
        <v>719</v>
      </c>
      <c r="B720" t="s">
        <v>718</v>
      </c>
      <c r="C720" t="str">
        <f>HYPERLINK("https://talan.bank.gov.ua/get-user-certificate/DA-A7u8GQsrzEBFsiy5T","Завантажити сертифікат")</f>
        <v>Завантажити сертифікат</v>
      </c>
    </row>
    <row r="721" spans="1:3" x14ac:dyDescent="0.3">
      <c r="A721">
        <v>720</v>
      </c>
      <c r="B721" t="s">
        <v>719</v>
      </c>
      <c r="C721" t="str">
        <f>HYPERLINK("https://talan.bank.gov.ua/get-user-certificate/DA-A7aTlk-KGQ3gpMXsB","Завантажити сертифікат")</f>
        <v>Завантажити сертифікат</v>
      </c>
    </row>
    <row r="722" spans="1:3" x14ac:dyDescent="0.3">
      <c r="A722">
        <v>721</v>
      </c>
      <c r="B722" t="s">
        <v>720</v>
      </c>
      <c r="C722" t="str">
        <f>HYPERLINK("https://talan.bank.gov.ua/get-user-certificate/DA-A7vNiHfc4bx-Gk-K1","Завантажити сертифікат")</f>
        <v>Завантажити сертифікат</v>
      </c>
    </row>
    <row r="723" spans="1:3" x14ac:dyDescent="0.3">
      <c r="A723">
        <v>722</v>
      </c>
      <c r="B723" t="s">
        <v>721</v>
      </c>
      <c r="C723" t="str">
        <f>HYPERLINK("https://talan.bank.gov.ua/get-user-certificate/DA-A7WYYMEU681BcFN_j","Завантажити сертифікат")</f>
        <v>Завантажити сертифікат</v>
      </c>
    </row>
    <row r="724" spans="1:3" x14ac:dyDescent="0.3">
      <c r="A724">
        <v>723</v>
      </c>
      <c r="B724" t="s">
        <v>722</v>
      </c>
      <c r="C724" t="str">
        <f>HYPERLINK("https://talan.bank.gov.ua/get-user-certificate/DA-A7SDM4kEmZDN7mSYU","Завантажити сертифікат")</f>
        <v>Завантажити сертифікат</v>
      </c>
    </row>
    <row r="725" spans="1:3" x14ac:dyDescent="0.3">
      <c r="A725">
        <v>724</v>
      </c>
      <c r="B725" t="s">
        <v>723</v>
      </c>
      <c r="C725" t="str">
        <f>HYPERLINK("https://talan.bank.gov.ua/get-user-certificate/DA-A78xUqQlCzC5-Ec_w","Завантажити сертифікат")</f>
        <v>Завантажити сертифікат</v>
      </c>
    </row>
    <row r="726" spans="1:3" x14ac:dyDescent="0.3">
      <c r="A726">
        <v>725</v>
      </c>
      <c r="B726" t="s">
        <v>724</v>
      </c>
      <c r="C726" t="str">
        <f>HYPERLINK("https://talan.bank.gov.ua/get-user-certificate/DA-A7oWZ2UpCGtjY4-Av","Завантажити сертифікат")</f>
        <v>Завантажити сертифікат</v>
      </c>
    </row>
    <row r="727" spans="1:3" x14ac:dyDescent="0.3">
      <c r="A727">
        <v>726</v>
      </c>
      <c r="B727" t="s">
        <v>725</v>
      </c>
      <c r="C727" t="str">
        <f>HYPERLINK("https://talan.bank.gov.ua/get-user-certificate/DA-A7oUXpsgJnte7m99T","Завантажити сертифікат")</f>
        <v>Завантажити сертифікат</v>
      </c>
    </row>
    <row r="728" spans="1:3" x14ac:dyDescent="0.3">
      <c r="A728">
        <v>727</v>
      </c>
      <c r="B728" t="s">
        <v>726</v>
      </c>
      <c r="C728" t="str">
        <f>HYPERLINK("https://talan.bank.gov.ua/get-user-certificate/DA-A79awG_0EOxEuDbb2","Завантажити сертифікат")</f>
        <v>Завантажити сертифікат</v>
      </c>
    </row>
    <row r="729" spans="1:3" x14ac:dyDescent="0.3">
      <c r="A729">
        <v>728</v>
      </c>
      <c r="B729" t="s">
        <v>727</v>
      </c>
      <c r="C729" t="str">
        <f>HYPERLINK("https://talan.bank.gov.ua/get-user-certificate/DA-A7IgkGtoOT8PA5w5t","Завантажити сертифікат")</f>
        <v>Завантажити сертифікат</v>
      </c>
    </row>
    <row r="730" spans="1:3" x14ac:dyDescent="0.3">
      <c r="A730">
        <v>729</v>
      </c>
      <c r="B730" t="s">
        <v>728</v>
      </c>
      <c r="C730" t="str">
        <f>HYPERLINK("https://talan.bank.gov.ua/get-user-certificate/DA-A7q07tptcFJyv47yc","Завантажити сертифікат")</f>
        <v>Завантажити сертифікат</v>
      </c>
    </row>
    <row r="731" spans="1:3" x14ac:dyDescent="0.3">
      <c r="A731">
        <v>730</v>
      </c>
      <c r="B731" t="s">
        <v>729</v>
      </c>
      <c r="C731" t="str">
        <f>HYPERLINK("https://talan.bank.gov.ua/get-user-certificate/DA-A7Wm8UN6uaHjuDfzT","Завантажити сертифікат")</f>
        <v>Завантажити сертифікат</v>
      </c>
    </row>
    <row r="732" spans="1:3" x14ac:dyDescent="0.3">
      <c r="A732">
        <v>731</v>
      </c>
      <c r="B732" t="s">
        <v>730</v>
      </c>
      <c r="C732" t="str">
        <f>HYPERLINK("https://talan.bank.gov.ua/get-user-certificate/DA-A7CaH54cgyJWaLdO-","Завантажити сертифікат")</f>
        <v>Завантажити сертифікат</v>
      </c>
    </row>
    <row r="733" spans="1:3" x14ac:dyDescent="0.3">
      <c r="A733">
        <v>732</v>
      </c>
      <c r="B733" t="s">
        <v>731</v>
      </c>
      <c r="C733" t="str">
        <f>HYPERLINK("https://talan.bank.gov.ua/get-user-certificate/DA-A7x-NMJrd1ujVntyy","Завантажити сертифікат")</f>
        <v>Завантажити сертифікат</v>
      </c>
    </row>
    <row r="734" spans="1:3" x14ac:dyDescent="0.3">
      <c r="A734">
        <v>733</v>
      </c>
      <c r="B734" t="s">
        <v>732</v>
      </c>
      <c r="C734" t="str">
        <f>HYPERLINK("https://talan.bank.gov.ua/get-user-certificate/DA-A7HGJ1QZvxahxQ6vW","Завантажити сертифікат")</f>
        <v>Завантажити сертифікат</v>
      </c>
    </row>
    <row r="735" spans="1:3" x14ac:dyDescent="0.3">
      <c r="A735">
        <v>734</v>
      </c>
      <c r="B735" t="s">
        <v>733</v>
      </c>
      <c r="C735" t="str">
        <f>HYPERLINK("https://talan.bank.gov.ua/get-user-certificate/DA-A7lOAfChrT389TjXK","Завантажити сертифікат")</f>
        <v>Завантажити сертифікат</v>
      </c>
    </row>
    <row r="736" spans="1:3" x14ac:dyDescent="0.3">
      <c r="A736">
        <v>735</v>
      </c>
      <c r="B736" t="s">
        <v>734</v>
      </c>
      <c r="C736" t="str">
        <f>HYPERLINK("https://talan.bank.gov.ua/get-user-certificate/DA-A7HRBuTFo0bvwlG_m","Завантажити сертифікат")</f>
        <v>Завантажити сертифікат</v>
      </c>
    </row>
    <row r="737" spans="1:3" x14ac:dyDescent="0.3">
      <c r="A737">
        <v>736</v>
      </c>
      <c r="B737" t="s">
        <v>735</v>
      </c>
      <c r="C737" t="str">
        <f>HYPERLINK("https://talan.bank.gov.ua/get-user-certificate/DA-A745Lku5JHsed_FfF","Завантажити сертифікат")</f>
        <v>Завантажити сертифікат</v>
      </c>
    </row>
    <row r="738" spans="1:3" x14ac:dyDescent="0.3">
      <c r="A738">
        <v>737</v>
      </c>
      <c r="B738" t="s">
        <v>736</v>
      </c>
      <c r="C738" t="str">
        <f>HYPERLINK("https://talan.bank.gov.ua/get-user-certificate/DA-A71sO8HIl0-tgT4r_","Завантажити сертифікат")</f>
        <v>Завантажити сертифікат</v>
      </c>
    </row>
    <row r="739" spans="1:3" x14ac:dyDescent="0.3">
      <c r="A739">
        <v>738</v>
      </c>
      <c r="B739" t="s">
        <v>737</v>
      </c>
      <c r="C739" t="str">
        <f>HYPERLINK("https://talan.bank.gov.ua/get-user-certificate/DA-A7gvPoBhbZENDKD_P","Завантажити сертифікат")</f>
        <v>Завантажити сертифікат</v>
      </c>
    </row>
    <row r="740" spans="1:3" x14ac:dyDescent="0.3">
      <c r="A740">
        <v>739</v>
      </c>
      <c r="B740" t="s">
        <v>738</v>
      </c>
      <c r="C740" t="str">
        <f>HYPERLINK("https://talan.bank.gov.ua/get-user-certificate/DA-A7gp2rFekLa_CQ2vj","Завантажити сертифікат")</f>
        <v>Завантажити сертифікат</v>
      </c>
    </row>
    <row r="741" spans="1:3" x14ac:dyDescent="0.3">
      <c r="A741">
        <v>740</v>
      </c>
      <c r="B741" t="s">
        <v>739</v>
      </c>
      <c r="C741" t="str">
        <f>HYPERLINK("https://talan.bank.gov.ua/get-user-certificate/DA-A7sQW1t0QXIbCwl-h","Завантажити сертифікат")</f>
        <v>Завантажити сертифікат</v>
      </c>
    </row>
    <row r="742" spans="1:3" x14ac:dyDescent="0.3">
      <c r="A742">
        <v>741</v>
      </c>
      <c r="B742" t="s">
        <v>740</v>
      </c>
      <c r="C742" t="str">
        <f>HYPERLINK("https://talan.bank.gov.ua/get-user-certificate/DA-A7kDq4HzuOn2kWKrG","Завантажити сертифікат")</f>
        <v>Завантажити сертифікат</v>
      </c>
    </row>
    <row r="743" spans="1:3" x14ac:dyDescent="0.3">
      <c r="A743">
        <v>742</v>
      </c>
      <c r="B743" t="s">
        <v>741</v>
      </c>
      <c r="C743" t="str">
        <f>HYPERLINK("https://talan.bank.gov.ua/get-user-certificate/DA-A7599FNsQU5a323RE","Завантажити сертифікат")</f>
        <v>Завантажити сертифікат</v>
      </c>
    </row>
    <row r="744" spans="1:3" x14ac:dyDescent="0.3">
      <c r="A744">
        <v>743</v>
      </c>
      <c r="B744" t="s">
        <v>742</v>
      </c>
      <c r="C744" t="str">
        <f>HYPERLINK("https://talan.bank.gov.ua/get-user-certificate/DA-A7OPiQ3YPHlbPkrGF","Завантажити сертифікат")</f>
        <v>Завантажити сертифікат</v>
      </c>
    </row>
    <row r="745" spans="1:3" x14ac:dyDescent="0.3">
      <c r="A745">
        <v>744</v>
      </c>
      <c r="B745" t="s">
        <v>743</v>
      </c>
      <c r="C745" t="str">
        <f>HYPERLINK("https://talan.bank.gov.ua/get-user-certificate/DA-A7q7Kc_GCZQ5au1t2","Завантажити сертифікат")</f>
        <v>Завантажити сертифікат</v>
      </c>
    </row>
    <row r="746" spans="1:3" x14ac:dyDescent="0.3">
      <c r="A746">
        <v>745</v>
      </c>
      <c r="B746" t="s">
        <v>744</v>
      </c>
      <c r="C746" t="str">
        <f>HYPERLINK("https://talan.bank.gov.ua/get-user-certificate/DA-A7K6TFCuDq3m1Xz_q","Завантажити сертифікат")</f>
        <v>Завантажити сертифікат</v>
      </c>
    </row>
    <row r="747" spans="1:3" x14ac:dyDescent="0.3">
      <c r="A747">
        <v>746</v>
      </c>
      <c r="B747" t="s">
        <v>745</v>
      </c>
      <c r="C747" t="str">
        <f>HYPERLINK("https://talan.bank.gov.ua/get-user-certificate/DA-A7aTZz9EeehQF9Z1T","Завантажити сертифікат")</f>
        <v>Завантажити сертифікат</v>
      </c>
    </row>
    <row r="748" spans="1:3" x14ac:dyDescent="0.3">
      <c r="A748">
        <v>747</v>
      </c>
      <c r="B748" t="s">
        <v>746</v>
      </c>
      <c r="C748" t="str">
        <f>HYPERLINK("https://talan.bank.gov.ua/get-user-certificate/DA-A75rcdBeD4mxJ1Bv5","Завантажити сертифікат")</f>
        <v>Завантажити сертифікат</v>
      </c>
    </row>
    <row r="749" spans="1:3" x14ac:dyDescent="0.3">
      <c r="A749">
        <v>748</v>
      </c>
      <c r="B749" t="s">
        <v>747</v>
      </c>
      <c r="C749" t="str">
        <f>HYPERLINK("https://talan.bank.gov.ua/get-user-certificate/DA-A7F0NARyp-m3W7xec","Завантажити сертифікат")</f>
        <v>Завантажити сертифікат</v>
      </c>
    </row>
    <row r="750" spans="1:3" x14ac:dyDescent="0.3">
      <c r="A750">
        <v>749</v>
      </c>
      <c r="B750" t="s">
        <v>748</v>
      </c>
      <c r="C750" t="str">
        <f>HYPERLINK("https://talan.bank.gov.ua/get-user-certificate/DA-A7AvkFOOgE9nl_y3k","Завантажити сертифікат")</f>
        <v>Завантажити сертифікат</v>
      </c>
    </row>
    <row r="751" spans="1:3" x14ac:dyDescent="0.3">
      <c r="A751">
        <v>750</v>
      </c>
      <c r="B751" t="s">
        <v>749</v>
      </c>
      <c r="C751" t="str">
        <f>HYPERLINK("https://talan.bank.gov.ua/get-user-certificate/DA-A7n09ndlG_sLeazTS","Завантажити сертифікат")</f>
        <v>Завантажити сертифікат</v>
      </c>
    </row>
    <row r="752" spans="1:3" x14ac:dyDescent="0.3">
      <c r="A752">
        <v>751</v>
      </c>
      <c r="B752" t="s">
        <v>750</v>
      </c>
      <c r="C752" t="str">
        <f>HYPERLINK("https://talan.bank.gov.ua/get-user-certificate/DA-A7NRu6xDSSO2ReH4m","Завантажити сертифікат")</f>
        <v>Завантажити сертифікат</v>
      </c>
    </row>
    <row r="753" spans="1:3" x14ac:dyDescent="0.3">
      <c r="A753">
        <v>752</v>
      </c>
      <c r="B753" t="s">
        <v>751</v>
      </c>
      <c r="C753" t="str">
        <f>HYPERLINK("https://talan.bank.gov.ua/get-user-certificate/DA-A7M8kcYAdI1BvvMA9","Завантажити сертифікат")</f>
        <v>Завантажити сертифікат</v>
      </c>
    </row>
    <row r="754" spans="1:3" x14ac:dyDescent="0.3">
      <c r="A754">
        <v>753</v>
      </c>
      <c r="B754" t="s">
        <v>752</v>
      </c>
      <c r="C754" t="str">
        <f>HYPERLINK("https://talan.bank.gov.ua/get-user-certificate/DA-A73-Emdflzf3EZpwk","Завантажити сертифікат")</f>
        <v>Завантажити сертифікат</v>
      </c>
    </row>
    <row r="755" spans="1:3" x14ac:dyDescent="0.3">
      <c r="A755">
        <v>754</v>
      </c>
      <c r="B755" t="s">
        <v>753</v>
      </c>
      <c r="C755" t="str">
        <f>HYPERLINK("https://talan.bank.gov.ua/get-user-certificate/DA-A7vBJ5z8cKi0kBroD","Завантажити сертифікат")</f>
        <v>Завантажити сертифікат</v>
      </c>
    </row>
    <row r="756" spans="1:3" x14ac:dyDescent="0.3">
      <c r="A756">
        <v>755</v>
      </c>
      <c r="B756" t="s">
        <v>754</v>
      </c>
      <c r="C756" t="str">
        <f>HYPERLINK("https://talan.bank.gov.ua/get-user-certificate/DA-A7T0Elm37XXd5M0g0","Завантажити сертифікат")</f>
        <v>Завантажити сертифікат</v>
      </c>
    </row>
    <row r="757" spans="1:3" x14ac:dyDescent="0.3">
      <c r="A757">
        <v>756</v>
      </c>
      <c r="B757" t="s">
        <v>755</v>
      </c>
      <c r="C757" t="str">
        <f>HYPERLINK("https://talan.bank.gov.ua/get-user-certificate/DA-A7s6GhJc3_7gydIao","Завантажити сертифікат")</f>
        <v>Завантажити сертифікат</v>
      </c>
    </row>
    <row r="758" spans="1:3" x14ac:dyDescent="0.3">
      <c r="A758">
        <v>757</v>
      </c>
      <c r="B758" t="s">
        <v>756</v>
      </c>
      <c r="C758" t="str">
        <f>HYPERLINK("https://talan.bank.gov.ua/get-user-certificate/DA-A714af0I-f2wzvEuX","Завантажити сертифікат")</f>
        <v>Завантажити сертифікат</v>
      </c>
    </row>
    <row r="759" spans="1:3" x14ac:dyDescent="0.3">
      <c r="A759">
        <v>758</v>
      </c>
      <c r="B759" t="s">
        <v>757</v>
      </c>
      <c r="C759" t="str">
        <f>HYPERLINK("https://talan.bank.gov.ua/get-user-certificate/DA-A7_7bTAs8UupWSkDX","Завантажити сертифікат")</f>
        <v>Завантажити сертифікат</v>
      </c>
    </row>
    <row r="760" spans="1:3" x14ac:dyDescent="0.3">
      <c r="A760">
        <v>759</v>
      </c>
      <c r="B760" t="s">
        <v>758</v>
      </c>
      <c r="C760" t="str">
        <f>HYPERLINK("https://talan.bank.gov.ua/get-user-certificate/DA-A7orP7jLDr1JqzJe4","Завантажити сертифікат")</f>
        <v>Завантажити сертифікат</v>
      </c>
    </row>
    <row r="761" spans="1:3" x14ac:dyDescent="0.3">
      <c r="A761">
        <v>760</v>
      </c>
      <c r="B761" t="s">
        <v>759</v>
      </c>
      <c r="C761" t="str">
        <f>HYPERLINK("https://talan.bank.gov.ua/get-user-certificate/DA-A7afTEWhLjo84mq8i","Завантажити сертифікат")</f>
        <v>Завантажити сертифікат</v>
      </c>
    </row>
    <row r="762" spans="1:3" x14ac:dyDescent="0.3">
      <c r="A762">
        <v>761</v>
      </c>
      <c r="B762" t="s">
        <v>760</v>
      </c>
      <c r="C762" t="str">
        <f>HYPERLINK("https://talan.bank.gov.ua/get-user-certificate/DA-A7vi3iCOyvmOZ6FFy","Завантажити сертифікат")</f>
        <v>Завантажити сертифікат</v>
      </c>
    </row>
    <row r="763" spans="1:3" x14ac:dyDescent="0.3">
      <c r="A763">
        <v>762</v>
      </c>
      <c r="B763" t="s">
        <v>761</v>
      </c>
      <c r="C763" t="str">
        <f>HYPERLINK("https://talan.bank.gov.ua/get-user-certificate/DA-A7f-bu4Aig9A7Rsuh","Завантажити сертифікат")</f>
        <v>Завантажити сертифікат</v>
      </c>
    </row>
    <row r="764" spans="1:3" x14ac:dyDescent="0.3">
      <c r="A764">
        <v>763</v>
      </c>
      <c r="B764" t="s">
        <v>762</v>
      </c>
      <c r="C764" t="str">
        <f>HYPERLINK("https://talan.bank.gov.ua/get-user-certificate/DA-A7d2VKswyMRS-LkLH","Завантажити сертифікат")</f>
        <v>Завантажити сертифікат</v>
      </c>
    </row>
    <row r="765" spans="1:3" x14ac:dyDescent="0.3">
      <c r="A765">
        <v>764</v>
      </c>
      <c r="B765" t="s">
        <v>763</v>
      </c>
      <c r="C765" t="str">
        <f>HYPERLINK("https://talan.bank.gov.ua/get-user-certificate/DA-A7bdJNRhCygfHhci4","Завантажити сертифікат")</f>
        <v>Завантажити сертифікат</v>
      </c>
    </row>
    <row r="766" spans="1:3" x14ac:dyDescent="0.3">
      <c r="A766">
        <v>765</v>
      </c>
      <c r="B766" t="s">
        <v>764</v>
      </c>
      <c r="C766" t="str">
        <f>HYPERLINK("https://talan.bank.gov.ua/get-user-certificate/DA-A7dotVxC6YS-Aagbl","Завантажити сертифікат")</f>
        <v>Завантажити сертифікат</v>
      </c>
    </row>
    <row r="767" spans="1:3" x14ac:dyDescent="0.3">
      <c r="A767">
        <v>766</v>
      </c>
      <c r="B767" t="s">
        <v>765</v>
      </c>
      <c r="C767" t="str">
        <f>HYPERLINK("https://talan.bank.gov.ua/get-user-certificate/DA-A7UYPOBAs1HYupk4m","Завантажити сертифікат")</f>
        <v>Завантажити сертифікат</v>
      </c>
    </row>
    <row r="768" spans="1:3" x14ac:dyDescent="0.3">
      <c r="A768">
        <v>767</v>
      </c>
      <c r="B768" t="s">
        <v>766</v>
      </c>
      <c r="C768" t="str">
        <f>HYPERLINK("https://talan.bank.gov.ua/get-user-certificate/DA-A7gQ5Q0IWFQK_ex55","Завантажити сертифікат")</f>
        <v>Завантажити сертифікат</v>
      </c>
    </row>
    <row r="769" spans="1:3" x14ac:dyDescent="0.3">
      <c r="A769">
        <v>768</v>
      </c>
      <c r="B769" t="s">
        <v>766</v>
      </c>
      <c r="C769" t="str">
        <f>HYPERLINK("https://talan.bank.gov.ua/get-user-certificate/DA-A7_QqUHZuBWvNoYBN","Завантажити сертифікат")</f>
        <v>Завантажити сертифікат</v>
      </c>
    </row>
    <row r="770" spans="1:3" x14ac:dyDescent="0.3">
      <c r="A770">
        <v>769</v>
      </c>
      <c r="B770" t="s">
        <v>767</v>
      </c>
      <c r="C770" t="str">
        <f>HYPERLINK("https://talan.bank.gov.ua/get-user-certificate/DA-A72T5vOGdsvmIWu-B","Завантажити сертифікат")</f>
        <v>Завантажити сертифікат</v>
      </c>
    </row>
    <row r="771" spans="1:3" x14ac:dyDescent="0.3">
      <c r="A771">
        <v>770</v>
      </c>
      <c r="B771" t="s">
        <v>768</v>
      </c>
      <c r="C771" t="str">
        <f>HYPERLINK("https://talan.bank.gov.ua/get-user-certificate/DA-A7LCHUh6OqjzMRK6Z","Завантажити сертифікат")</f>
        <v>Завантажити сертифікат</v>
      </c>
    </row>
    <row r="772" spans="1:3" x14ac:dyDescent="0.3">
      <c r="A772">
        <v>771</v>
      </c>
      <c r="B772" t="s">
        <v>768</v>
      </c>
      <c r="C772" t="str">
        <f>HYPERLINK("https://talan.bank.gov.ua/get-user-certificate/DA-A710FAbi37UecR8SB","Завантажити сертифікат")</f>
        <v>Завантажити сертифікат</v>
      </c>
    </row>
    <row r="773" spans="1:3" x14ac:dyDescent="0.3">
      <c r="A773">
        <v>772</v>
      </c>
      <c r="B773" t="s">
        <v>769</v>
      </c>
      <c r="C773" t="str">
        <f>HYPERLINK("https://talan.bank.gov.ua/get-user-certificate/DA-A7iFRJTw4_sI_2p3j","Завантажити сертифікат")</f>
        <v>Завантажити сертифікат</v>
      </c>
    </row>
    <row r="774" spans="1:3" x14ac:dyDescent="0.3">
      <c r="A774">
        <v>773</v>
      </c>
      <c r="B774" t="s">
        <v>770</v>
      </c>
      <c r="C774" t="str">
        <f>HYPERLINK("https://talan.bank.gov.ua/get-user-certificate/DA-A7YmnWjH1xP9YwsgV","Завантажити сертифікат")</f>
        <v>Завантажити сертифікат</v>
      </c>
    </row>
    <row r="775" spans="1:3" x14ac:dyDescent="0.3">
      <c r="A775">
        <v>774</v>
      </c>
      <c r="B775" t="s">
        <v>771</v>
      </c>
      <c r="C775" t="str">
        <f>HYPERLINK("https://talan.bank.gov.ua/get-user-certificate/DA-A738MPKd911Lze_9T","Завантажити сертифікат")</f>
        <v>Завантажити сертифікат</v>
      </c>
    </row>
    <row r="776" spans="1:3" x14ac:dyDescent="0.3">
      <c r="A776">
        <v>775</v>
      </c>
      <c r="B776" t="s">
        <v>772</v>
      </c>
      <c r="C776" t="str">
        <f>HYPERLINK("https://talan.bank.gov.ua/get-user-certificate/DA-A7thrcO4_dbXYTxXR","Завантажити сертифікат")</f>
        <v>Завантажити сертифікат</v>
      </c>
    </row>
    <row r="777" spans="1:3" x14ac:dyDescent="0.3">
      <c r="A777">
        <v>776</v>
      </c>
      <c r="B777" t="s">
        <v>773</v>
      </c>
      <c r="C777" t="str">
        <f>HYPERLINK("https://talan.bank.gov.ua/get-user-certificate/DA-A7-vFhAcILbpFnmfT","Завантажити сертифікат")</f>
        <v>Завантажити сертифікат</v>
      </c>
    </row>
    <row r="778" spans="1:3" x14ac:dyDescent="0.3">
      <c r="A778">
        <v>777</v>
      </c>
      <c r="B778" t="s">
        <v>774</v>
      </c>
      <c r="C778" t="str">
        <f>HYPERLINK("https://talan.bank.gov.ua/get-user-certificate/DA-A78QVuZSBrn0rDDLx","Завантажити сертифікат")</f>
        <v>Завантажити сертифікат</v>
      </c>
    </row>
    <row r="779" spans="1:3" x14ac:dyDescent="0.3">
      <c r="A779">
        <v>778</v>
      </c>
      <c r="B779" t="s">
        <v>775</v>
      </c>
      <c r="C779" t="str">
        <f>HYPERLINK("https://talan.bank.gov.ua/get-user-certificate/DA-A7GwQQK4zo3OVc8AD","Завантажити сертифікат")</f>
        <v>Завантажити сертифікат</v>
      </c>
    </row>
    <row r="780" spans="1:3" x14ac:dyDescent="0.3">
      <c r="A780">
        <v>779</v>
      </c>
      <c r="B780" t="s">
        <v>776</v>
      </c>
      <c r="C780" t="str">
        <f>HYPERLINK("https://talan.bank.gov.ua/get-user-certificate/DA-A79OZqS9htLKfjOn8","Завантажити сертифікат")</f>
        <v>Завантажити сертифікат</v>
      </c>
    </row>
    <row r="781" spans="1:3" x14ac:dyDescent="0.3">
      <c r="A781">
        <v>780</v>
      </c>
      <c r="B781" t="s">
        <v>777</v>
      </c>
      <c r="C781" t="str">
        <f>HYPERLINK("https://talan.bank.gov.ua/get-user-certificate/DA-A7Avw402u4qLJfQJ0","Завантажити сертифікат")</f>
        <v>Завантажити сертифікат</v>
      </c>
    </row>
    <row r="782" spans="1:3" x14ac:dyDescent="0.3">
      <c r="A782">
        <v>781</v>
      </c>
      <c r="B782" t="s">
        <v>778</v>
      </c>
      <c r="C782" t="str">
        <f>HYPERLINK("https://talan.bank.gov.ua/get-user-certificate/DA-A7jUufTIUwhk-G06j","Завантажити сертифікат")</f>
        <v>Завантажити сертифікат</v>
      </c>
    </row>
    <row r="783" spans="1:3" x14ac:dyDescent="0.3">
      <c r="A783">
        <v>782</v>
      </c>
      <c r="B783" t="s">
        <v>779</v>
      </c>
      <c r="C783" t="str">
        <f>HYPERLINK("https://talan.bank.gov.ua/get-user-certificate/DA-A7ihZuHBF0DPejIY3","Завантажити сертифікат")</f>
        <v>Завантажити сертифікат</v>
      </c>
    </row>
    <row r="784" spans="1:3" x14ac:dyDescent="0.3">
      <c r="A784">
        <v>783</v>
      </c>
      <c r="B784" t="s">
        <v>780</v>
      </c>
      <c r="C784" t="str">
        <f>HYPERLINK("https://talan.bank.gov.ua/get-user-certificate/DA-A7Qdn3BdAieWZCrxG","Завантажити сертифікат")</f>
        <v>Завантажити сертифікат</v>
      </c>
    </row>
    <row r="785" spans="1:3" x14ac:dyDescent="0.3">
      <c r="A785">
        <v>784</v>
      </c>
      <c r="B785" t="s">
        <v>781</v>
      </c>
      <c r="C785" t="str">
        <f>HYPERLINK("https://talan.bank.gov.ua/get-user-certificate/DA-A7OvkGSajAXY2XFJW","Завантажити сертифікат")</f>
        <v>Завантажити сертифікат</v>
      </c>
    </row>
    <row r="786" spans="1:3" x14ac:dyDescent="0.3">
      <c r="A786">
        <v>785</v>
      </c>
      <c r="B786" t="s">
        <v>782</v>
      </c>
      <c r="C786" t="str">
        <f>HYPERLINK("https://talan.bank.gov.ua/get-user-certificate/DA-A7JfuFyEZ_xg8ByVw","Завантажити сертифікат")</f>
        <v>Завантажити сертифікат</v>
      </c>
    </row>
    <row r="787" spans="1:3" x14ac:dyDescent="0.3">
      <c r="A787">
        <v>786</v>
      </c>
      <c r="B787" t="s">
        <v>783</v>
      </c>
      <c r="C787" t="str">
        <f>HYPERLINK("https://talan.bank.gov.ua/get-user-certificate/DA-A7oilqwMtPhqdHCMz","Завантажити сертифікат")</f>
        <v>Завантажити сертифікат</v>
      </c>
    </row>
    <row r="788" spans="1:3" x14ac:dyDescent="0.3">
      <c r="A788">
        <v>787</v>
      </c>
      <c r="B788" t="s">
        <v>784</v>
      </c>
      <c r="C788" t="str">
        <f>HYPERLINK("https://talan.bank.gov.ua/get-user-certificate/DA-A7sjIypTcPMUNQXvG","Завантажити сертифікат")</f>
        <v>Завантажити сертифікат</v>
      </c>
    </row>
    <row r="789" spans="1:3" x14ac:dyDescent="0.3">
      <c r="A789">
        <v>788</v>
      </c>
      <c r="B789" t="s">
        <v>785</v>
      </c>
      <c r="C789" t="str">
        <f>HYPERLINK("https://talan.bank.gov.ua/get-user-certificate/DA-A7J0LE7V_FShb9jD8","Завантажити сертифікат")</f>
        <v>Завантажити сертифікат</v>
      </c>
    </row>
    <row r="790" spans="1:3" x14ac:dyDescent="0.3">
      <c r="A790">
        <v>789</v>
      </c>
      <c r="B790" t="s">
        <v>786</v>
      </c>
      <c r="C790" t="str">
        <f>HYPERLINK("https://talan.bank.gov.ua/get-user-certificate/DA-A7FwsZwVi85QSIoZ7","Завантажити сертифікат")</f>
        <v>Завантажити сертифікат</v>
      </c>
    </row>
    <row r="791" spans="1:3" x14ac:dyDescent="0.3">
      <c r="A791">
        <v>790</v>
      </c>
      <c r="B791" t="s">
        <v>787</v>
      </c>
      <c r="C791" t="str">
        <f>HYPERLINK("https://talan.bank.gov.ua/get-user-certificate/DA-A7VBHrYvv6DEwaLtE","Завантажити сертифікат")</f>
        <v>Завантажити сертифікат</v>
      </c>
    </row>
    <row r="792" spans="1:3" x14ac:dyDescent="0.3">
      <c r="A792">
        <v>791</v>
      </c>
      <c r="B792" t="s">
        <v>788</v>
      </c>
      <c r="C792" t="str">
        <f>HYPERLINK("https://talan.bank.gov.ua/get-user-certificate/DA-A7GYsU5alBhvfKZf6","Завантажити сертифікат")</f>
        <v>Завантажити сертифікат</v>
      </c>
    </row>
    <row r="793" spans="1:3" x14ac:dyDescent="0.3">
      <c r="A793">
        <v>792</v>
      </c>
      <c r="B793" t="s">
        <v>789</v>
      </c>
      <c r="C793" t="str">
        <f>HYPERLINK("https://talan.bank.gov.ua/get-user-certificate/DA-A76t4jbecCEewe0zc","Завантажити сертифікат")</f>
        <v>Завантажити сертифікат</v>
      </c>
    </row>
    <row r="794" spans="1:3" x14ac:dyDescent="0.3">
      <c r="A794">
        <v>793</v>
      </c>
      <c r="B794" t="s">
        <v>790</v>
      </c>
      <c r="C794" t="str">
        <f>HYPERLINK("https://talan.bank.gov.ua/get-user-certificate/DA-A7ud7bYgADRaVIWi4","Завантажити сертифікат")</f>
        <v>Завантажити сертифікат</v>
      </c>
    </row>
    <row r="795" spans="1:3" x14ac:dyDescent="0.3">
      <c r="A795">
        <v>794</v>
      </c>
      <c r="B795" t="s">
        <v>791</v>
      </c>
      <c r="C795" t="str">
        <f>HYPERLINK("https://talan.bank.gov.ua/get-user-certificate/DA-A7nMNPwwhE1Wu-ih-","Завантажити сертифікат")</f>
        <v>Завантажити сертифікат</v>
      </c>
    </row>
    <row r="796" spans="1:3" x14ac:dyDescent="0.3">
      <c r="A796">
        <v>795</v>
      </c>
      <c r="B796" t="s">
        <v>792</v>
      </c>
      <c r="C796" t="str">
        <f>HYPERLINK("https://talan.bank.gov.ua/get-user-certificate/DA-A7sMDXwZiqCDRBYwW","Завантажити сертифікат")</f>
        <v>Завантажити сертифікат</v>
      </c>
    </row>
    <row r="797" spans="1:3" x14ac:dyDescent="0.3">
      <c r="A797">
        <v>796</v>
      </c>
      <c r="B797" t="s">
        <v>793</v>
      </c>
      <c r="C797" t="str">
        <f>HYPERLINK("https://talan.bank.gov.ua/get-user-certificate/DA-A7G2m7gzkzDZBz1_t","Завантажити сертифікат")</f>
        <v>Завантажити сертифікат</v>
      </c>
    </row>
    <row r="798" spans="1:3" x14ac:dyDescent="0.3">
      <c r="A798">
        <v>797</v>
      </c>
      <c r="B798" t="s">
        <v>794</v>
      </c>
      <c r="C798" t="str">
        <f>HYPERLINK("https://talan.bank.gov.ua/get-user-certificate/DA-A7KPIBas89CoL73jv","Завантажити сертифікат")</f>
        <v>Завантажити сертифікат</v>
      </c>
    </row>
    <row r="799" spans="1:3" x14ac:dyDescent="0.3">
      <c r="A799">
        <v>798</v>
      </c>
      <c r="B799" t="s">
        <v>795</v>
      </c>
      <c r="C799" t="str">
        <f>HYPERLINK("https://talan.bank.gov.ua/get-user-certificate/DA-A71ekAYOPk0jK7aSC","Завантажити сертифікат")</f>
        <v>Завантажити сертифікат</v>
      </c>
    </row>
    <row r="800" spans="1:3" x14ac:dyDescent="0.3">
      <c r="A800">
        <v>799</v>
      </c>
      <c r="B800" t="s">
        <v>796</v>
      </c>
      <c r="C800" t="str">
        <f>HYPERLINK("https://talan.bank.gov.ua/get-user-certificate/DA-A7C8jH3c5qdTakE2H","Завантажити сертифікат")</f>
        <v>Завантажити сертифікат</v>
      </c>
    </row>
    <row r="801" spans="1:3" x14ac:dyDescent="0.3">
      <c r="A801">
        <v>800</v>
      </c>
      <c r="B801" t="s">
        <v>797</v>
      </c>
      <c r="C801" t="str">
        <f>HYPERLINK("https://talan.bank.gov.ua/get-user-certificate/DA-A7Np6NA4pkzl-7irH","Завантажити сертифікат")</f>
        <v>Завантажити сертифікат</v>
      </c>
    </row>
    <row r="802" spans="1:3" x14ac:dyDescent="0.3">
      <c r="A802">
        <v>801</v>
      </c>
      <c r="B802" t="s">
        <v>798</v>
      </c>
      <c r="C802" t="str">
        <f>HYPERLINK("https://talan.bank.gov.ua/get-user-certificate/DA-A7V6sKs_6v_3VxTXw","Завантажити сертифікат")</f>
        <v>Завантажити сертифікат</v>
      </c>
    </row>
    <row r="803" spans="1:3" x14ac:dyDescent="0.3">
      <c r="A803">
        <v>802</v>
      </c>
      <c r="B803" t="s">
        <v>799</v>
      </c>
      <c r="C803" t="str">
        <f>HYPERLINK("https://talan.bank.gov.ua/get-user-certificate/DA-A7A1gmxzK38N5b6WK","Завантажити сертифікат")</f>
        <v>Завантажити сертифікат</v>
      </c>
    </row>
    <row r="804" spans="1:3" x14ac:dyDescent="0.3">
      <c r="A804">
        <v>803</v>
      </c>
      <c r="B804" t="s">
        <v>800</v>
      </c>
      <c r="C804" t="str">
        <f>HYPERLINK("https://talan.bank.gov.ua/get-user-certificate/DA-A7lFEqHQbP7QJRTBo","Завантажити сертифікат")</f>
        <v>Завантажити сертифікат</v>
      </c>
    </row>
    <row r="805" spans="1:3" x14ac:dyDescent="0.3">
      <c r="A805">
        <v>804</v>
      </c>
      <c r="B805" t="s">
        <v>801</v>
      </c>
      <c r="C805" t="str">
        <f>HYPERLINK("https://talan.bank.gov.ua/get-user-certificate/DA-A7KHdhQqPVgwsn9SJ","Завантажити сертифікат")</f>
        <v>Завантажити сертифікат</v>
      </c>
    </row>
    <row r="806" spans="1:3" x14ac:dyDescent="0.3">
      <c r="A806">
        <v>805</v>
      </c>
      <c r="B806" t="s">
        <v>802</v>
      </c>
      <c r="C806" t="str">
        <f>HYPERLINK("https://talan.bank.gov.ua/get-user-certificate/DA-A7LnQpFpbI9iBgH7y","Завантажити сертифікат")</f>
        <v>Завантажити сертифікат</v>
      </c>
    </row>
    <row r="807" spans="1:3" x14ac:dyDescent="0.3">
      <c r="A807">
        <v>806</v>
      </c>
      <c r="B807" t="s">
        <v>803</v>
      </c>
      <c r="C807" t="str">
        <f>HYPERLINK("https://talan.bank.gov.ua/get-user-certificate/DA-A7WdZdZqfwNVwr4yH","Завантажити сертифікат")</f>
        <v>Завантажити сертифікат</v>
      </c>
    </row>
    <row r="808" spans="1:3" x14ac:dyDescent="0.3">
      <c r="A808">
        <v>807</v>
      </c>
      <c r="B808" t="s">
        <v>804</v>
      </c>
      <c r="C808" t="str">
        <f>HYPERLINK("https://talan.bank.gov.ua/get-user-certificate/DA-A7BjppQFy-a9E4rXY","Завантажити сертифікат")</f>
        <v>Завантажити сертифікат</v>
      </c>
    </row>
    <row r="809" spans="1:3" x14ac:dyDescent="0.3">
      <c r="A809">
        <v>808</v>
      </c>
      <c r="B809" t="s">
        <v>805</v>
      </c>
      <c r="C809" t="str">
        <f>HYPERLINK("https://talan.bank.gov.ua/get-user-certificate/DA-A7SNCjMs_Z0SgwzTL","Завантажити сертифікат")</f>
        <v>Завантажити сертифікат</v>
      </c>
    </row>
    <row r="810" spans="1:3" x14ac:dyDescent="0.3">
      <c r="A810">
        <v>809</v>
      </c>
      <c r="B810" t="s">
        <v>806</v>
      </c>
      <c r="C810" t="str">
        <f>HYPERLINK("https://talan.bank.gov.ua/get-user-certificate/DA-A7irW6i4NGLekZv3q","Завантажити сертифікат")</f>
        <v>Завантажити сертифікат</v>
      </c>
    </row>
    <row r="811" spans="1:3" x14ac:dyDescent="0.3">
      <c r="A811">
        <v>810</v>
      </c>
      <c r="B811" t="s">
        <v>807</v>
      </c>
      <c r="C811" t="str">
        <f>HYPERLINK("https://talan.bank.gov.ua/get-user-certificate/DA-A7cZpu-Oi6prPbvOy","Завантажити сертифікат")</f>
        <v>Завантажити сертифікат</v>
      </c>
    </row>
    <row r="812" spans="1:3" x14ac:dyDescent="0.3">
      <c r="A812">
        <v>811</v>
      </c>
      <c r="B812" t="s">
        <v>808</v>
      </c>
      <c r="C812" t="str">
        <f>HYPERLINK("https://talan.bank.gov.ua/get-user-certificate/DA-A7TujKbd3XKZ3sbma","Завантажити сертифікат")</f>
        <v>Завантажити сертифікат</v>
      </c>
    </row>
    <row r="813" spans="1:3" x14ac:dyDescent="0.3">
      <c r="A813">
        <v>812</v>
      </c>
      <c r="B813" t="s">
        <v>809</v>
      </c>
      <c r="C813" t="str">
        <f>HYPERLINK("https://talan.bank.gov.ua/get-user-certificate/DA-A7yo7cyqKsjA2pJhj","Завантажити сертифікат")</f>
        <v>Завантажити сертифікат</v>
      </c>
    </row>
    <row r="814" spans="1:3" x14ac:dyDescent="0.3">
      <c r="A814">
        <v>813</v>
      </c>
      <c r="B814" t="s">
        <v>810</v>
      </c>
      <c r="C814" t="str">
        <f>HYPERLINK("https://talan.bank.gov.ua/get-user-certificate/DA-A7PewcFj2KQHCv9nC","Завантажити сертифікат")</f>
        <v>Завантажити сертифікат</v>
      </c>
    </row>
    <row r="815" spans="1:3" x14ac:dyDescent="0.3">
      <c r="A815">
        <v>814</v>
      </c>
      <c r="B815" t="s">
        <v>811</v>
      </c>
      <c r="C815" t="str">
        <f>HYPERLINK("https://talan.bank.gov.ua/get-user-certificate/DA-A7I7krELw9NZi8An7","Завантажити сертифікат")</f>
        <v>Завантажити сертифікат</v>
      </c>
    </row>
    <row r="816" spans="1:3" x14ac:dyDescent="0.3">
      <c r="A816">
        <v>815</v>
      </c>
      <c r="B816" t="s">
        <v>812</v>
      </c>
      <c r="C816" t="str">
        <f>HYPERLINK("https://talan.bank.gov.ua/get-user-certificate/DA-A7A4yD_wfO4zYRGlv","Завантажити сертифікат")</f>
        <v>Завантажити сертифікат</v>
      </c>
    </row>
    <row r="817" spans="1:3" x14ac:dyDescent="0.3">
      <c r="A817">
        <v>816</v>
      </c>
      <c r="B817" t="s">
        <v>813</v>
      </c>
      <c r="C817" t="str">
        <f>HYPERLINK("https://talan.bank.gov.ua/get-user-certificate/DA-A7eQpW9V7BVxBcDKL","Завантажити сертифікат")</f>
        <v>Завантажити сертифікат</v>
      </c>
    </row>
    <row r="818" spans="1:3" x14ac:dyDescent="0.3">
      <c r="A818">
        <v>817</v>
      </c>
      <c r="B818" t="s">
        <v>814</v>
      </c>
      <c r="C818" t="str">
        <f>HYPERLINK("https://talan.bank.gov.ua/get-user-certificate/DA-A76-4PqIuT8E6pUQA","Завантажити сертифікат")</f>
        <v>Завантажити сертифікат</v>
      </c>
    </row>
    <row r="819" spans="1:3" x14ac:dyDescent="0.3">
      <c r="A819">
        <v>818</v>
      </c>
      <c r="B819" t="s">
        <v>815</v>
      </c>
      <c r="C819" t="str">
        <f>HYPERLINK("https://talan.bank.gov.ua/get-user-certificate/DA-A7DG3FqwrnYt9vfht","Завантажити сертифікат")</f>
        <v>Завантажити сертифікат</v>
      </c>
    </row>
    <row r="820" spans="1:3" x14ac:dyDescent="0.3">
      <c r="A820">
        <v>819</v>
      </c>
      <c r="B820" t="s">
        <v>816</v>
      </c>
      <c r="C820" t="str">
        <f>HYPERLINK("https://talan.bank.gov.ua/get-user-certificate/DA-A7_WJV4duhwpIBB1R","Завантажити сертифікат")</f>
        <v>Завантажити сертифікат</v>
      </c>
    </row>
    <row r="821" spans="1:3" x14ac:dyDescent="0.3">
      <c r="A821">
        <v>820</v>
      </c>
      <c r="B821" t="s">
        <v>817</v>
      </c>
      <c r="C821" t="str">
        <f>HYPERLINK("https://talan.bank.gov.ua/get-user-certificate/DA-A7Y-tpqrIURNHZg6E","Завантажити сертифікат")</f>
        <v>Завантажити сертифікат</v>
      </c>
    </row>
    <row r="822" spans="1:3" x14ac:dyDescent="0.3">
      <c r="A822">
        <v>821</v>
      </c>
      <c r="B822" t="s">
        <v>524</v>
      </c>
      <c r="C822" t="str">
        <f>HYPERLINK("https://talan.bank.gov.ua/get-user-certificate/DA-A7fHil8cGbkHkAfbt","Завантажити сертифікат")</f>
        <v>Завантажити сертифікат</v>
      </c>
    </row>
    <row r="823" spans="1:3" x14ac:dyDescent="0.3">
      <c r="A823">
        <v>822</v>
      </c>
      <c r="B823" t="s">
        <v>818</v>
      </c>
      <c r="C823" t="str">
        <f>HYPERLINK("https://talan.bank.gov.ua/get-user-certificate/DA-A760Q7NTGu9oBiNAo","Завантажити сертифікат")</f>
        <v>Завантажити сертифікат</v>
      </c>
    </row>
    <row r="824" spans="1:3" x14ac:dyDescent="0.3">
      <c r="A824">
        <v>823</v>
      </c>
      <c r="B824" t="s">
        <v>819</v>
      </c>
      <c r="C824" t="str">
        <f>HYPERLINK("https://talan.bank.gov.ua/get-user-certificate/DA-A7I91cWIezlpqV7Ck","Завантажити сертифікат")</f>
        <v>Завантажити сертифікат</v>
      </c>
    </row>
    <row r="825" spans="1:3" x14ac:dyDescent="0.3">
      <c r="A825">
        <v>824</v>
      </c>
      <c r="B825" t="s">
        <v>820</v>
      </c>
      <c r="C825" t="str">
        <f>HYPERLINK("https://talan.bank.gov.ua/get-user-certificate/DA-A7Zy5GWlyOsjjSpZT","Завантажити сертифікат")</f>
        <v>Завантажити сертифікат</v>
      </c>
    </row>
    <row r="826" spans="1:3" x14ac:dyDescent="0.3">
      <c r="A826">
        <v>825</v>
      </c>
      <c r="B826" t="s">
        <v>821</v>
      </c>
      <c r="C826" t="str">
        <f>HYPERLINK("https://talan.bank.gov.ua/get-user-certificate/DA-A7ViwyFJu_97Lk15u","Завантажити сертифікат")</f>
        <v>Завантажити сертифікат</v>
      </c>
    </row>
    <row r="827" spans="1:3" x14ac:dyDescent="0.3">
      <c r="A827">
        <v>826</v>
      </c>
      <c r="B827" t="s">
        <v>822</v>
      </c>
      <c r="C827" t="str">
        <f>HYPERLINK("https://talan.bank.gov.ua/get-user-certificate/DA-A7lnqMKqqFo95TaH-","Завантажити сертифікат")</f>
        <v>Завантажити сертифікат</v>
      </c>
    </row>
    <row r="828" spans="1:3" x14ac:dyDescent="0.3">
      <c r="A828">
        <v>827</v>
      </c>
      <c r="B828" t="s">
        <v>823</v>
      </c>
      <c r="C828" t="str">
        <f>HYPERLINK("https://talan.bank.gov.ua/get-user-certificate/DA-A7c-siMn_IW3gmvti","Завантажити сертифікат")</f>
        <v>Завантажити сертифікат</v>
      </c>
    </row>
    <row r="829" spans="1:3" x14ac:dyDescent="0.3">
      <c r="A829">
        <v>828</v>
      </c>
      <c r="B829" t="s">
        <v>824</v>
      </c>
      <c r="C829" t="str">
        <f>HYPERLINK("https://talan.bank.gov.ua/get-user-certificate/DA-A7KbWibSSiwBzL-mq","Завантажити сертифікат")</f>
        <v>Завантажити сертифікат</v>
      </c>
    </row>
    <row r="830" spans="1:3" x14ac:dyDescent="0.3">
      <c r="A830">
        <v>829</v>
      </c>
      <c r="B830" t="s">
        <v>825</v>
      </c>
      <c r="C830" t="str">
        <f>HYPERLINK("https://talan.bank.gov.ua/get-user-certificate/DA-A7dz2lUHmbw9h866w","Завантажити сертифікат")</f>
        <v>Завантажити сертифікат</v>
      </c>
    </row>
    <row r="831" spans="1:3" x14ac:dyDescent="0.3">
      <c r="A831">
        <v>830</v>
      </c>
      <c r="B831" t="s">
        <v>826</v>
      </c>
      <c r="C831" t="str">
        <f>HYPERLINK("https://talan.bank.gov.ua/get-user-certificate/DA-A7PNEAsmZZXE1JNig","Завантажити сертифікат")</f>
        <v>Завантажити сертифікат</v>
      </c>
    </row>
    <row r="832" spans="1:3" x14ac:dyDescent="0.3">
      <c r="A832">
        <v>831</v>
      </c>
      <c r="B832" t="s">
        <v>827</v>
      </c>
      <c r="C832" t="str">
        <f>HYPERLINK("https://talan.bank.gov.ua/get-user-certificate/DA-A7Cm6HkSAv7uwkd14","Завантажити сертифікат")</f>
        <v>Завантажити сертифікат</v>
      </c>
    </row>
    <row r="833" spans="1:3" x14ac:dyDescent="0.3">
      <c r="A833">
        <v>832</v>
      </c>
      <c r="B833" t="s">
        <v>828</v>
      </c>
      <c r="C833" t="str">
        <f>HYPERLINK("https://talan.bank.gov.ua/get-user-certificate/DA-A7zLwkKTTlDD7NtAL","Завантажити сертифікат")</f>
        <v>Завантажити сертифікат</v>
      </c>
    </row>
    <row r="834" spans="1:3" x14ac:dyDescent="0.3">
      <c r="A834">
        <v>833</v>
      </c>
      <c r="B834" t="s">
        <v>829</v>
      </c>
      <c r="C834" t="str">
        <f>HYPERLINK("https://talan.bank.gov.ua/get-user-certificate/DA-A7_FLR0mMYoNjPiz4","Завантажити сертифікат")</f>
        <v>Завантажити сертифікат</v>
      </c>
    </row>
    <row r="835" spans="1:3" x14ac:dyDescent="0.3">
      <c r="A835">
        <v>834</v>
      </c>
      <c r="B835" t="s">
        <v>830</v>
      </c>
      <c r="C835" t="str">
        <f>HYPERLINK("https://talan.bank.gov.ua/get-user-certificate/DA-A759_ZVB-DMSeLhwI","Завантажити сертифікат")</f>
        <v>Завантажити сертифікат</v>
      </c>
    </row>
    <row r="836" spans="1:3" x14ac:dyDescent="0.3">
      <c r="A836">
        <v>835</v>
      </c>
      <c r="B836" t="s">
        <v>831</v>
      </c>
      <c r="C836" t="str">
        <f>HYPERLINK("https://talan.bank.gov.ua/get-user-certificate/DA-A7MQ1sFBQ915_M7ot","Завантажити сертифікат")</f>
        <v>Завантажити сертифікат</v>
      </c>
    </row>
    <row r="837" spans="1:3" x14ac:dyDescent="0.3">
      <c r="A837">
        <v>836</v>
      </c>
      <c r="B837" t="s">
        <v>832</v>
      </c>
      <c r="C837" t="str">
        <f>HYPERLINK("https://talan.bank.gov.ua/get-user-certificate/DA-A7JxlZK4zg4s04sdF","Завантажити сертифікат")</f>
        <v>Завантажити сертифікат</v>
      </c>
    </row>
    <row r="838" spans="1:3" x14ac:dyDescent="0.3">
      <c r="A838">
        <v>837</v>
      </c>
      <c r="B838" t="s">
        <v>833</v>
      </c>
      <c r="C838" t="str">
        <f>HYPERLINK("https://talan.bank.gov.ua/get-user-certificate/DA-A7gZmh2vVDcNsumUK","Завантажити сертифікат")</f>
        <v>Завантажити сертифікат</v>
      </c>
    </row>
    <row r="839" spans="1:3" x14ac:dyDescent="0.3">
      <c r="A839">
        <v>838</v>
      </c>
      <c r="B839" t="s">
        <v>834</v>
      </c>
      <c r="C839" t="str">
        <f>HYPERLINK("https://talan.bank.gov.ua/get-user-certificate/DA-A7nCFk3PtDx2PiT0-","Завантажити сертифікат")</f>
        <v>Завантажити сертифікат</v>
      </c>
    </row>
    <row r="840" spans="1:3" x14ac:dyDescent="0.3">
      <c r="A840">
        <v>839</v>
      </c>
      <c r="B840" t="s">
        <v>835</v>
      </c>
      <c r="C840" t="str">
        <f>HYPERLINK("https://talan.bank.gov.ua/get-user-certificate/DA-A7heKYhVzNdIU1SVX","Завантажити сертифікат")</f>
        <v>Завантажити сертифікат</v>
      </c>
    </row>
    <row r="841" spans="1:3" x14ac:dyDescent="0.3">
      <c r="A841">
        <v>840</v>
      </c>
      <c r="B841" t="s">
        <v>836</v>
      </c>
      <c r="C841" t="str">
        <f>HYPERLINK("https://talan.bank.gov.ua/get-user-certificate/DA-A7v5j5slqME-y9pgC","Завантажити сертифікат")</f>
        <v>Завантажити сертифікат</v>
      </c>
    </row>
    <row r="842" spans="1:3" x14ac:dyDescent="0.3">
      <c r="A842">
        <v>841</v>
      </c>
      <c r="B842" t="s">
        <v>837</v>
      </c>
      <c r="C842" t="str">
        <f>HYPERLINK("https://talan.bank.gov.ua/get-user-certificate/DA-A7s87gGTo62_vkZpn","Завантажити сертифікат")</f>
        <v>Завантажити сертифікат</v>
      </c>
    </row>
    <row r="843" spans="1:3" x14ac:dyDescent="0.3">
      <c r="A843">
        <v>842</v>
      </c>
      <c r="B843" t="s">
        <v>838</v>
      </c>
      <c r="C843" t="str">
        <f>HYPERLINK("https://talan.bank.gov.ua/get-user-certificate/DA-A7zVqp2pcnGd8hCgr","Завантажити сертифікат")</f>
        <v>Завантажити сертифікат</v>
      </c>
    </row>
    <row r="844" spans="1:3" x14ac:dyDescent="0.3">
      <c r="A844">
        <v>843</v>
      </c>
      <c r="B844" t="s">
        <v>839</v>
      </c>
      <c r="C844" t="str">
        <f>HYPERLINK("https://talan.bank.gov.ua/get-user-certificate/DA-A7YG6ZiTfASuAWwAH","Завантажити сертифікат")</f>
        <v>Завантажити сертифікат</v>
      </c>
    </row>
    <row r="845" spans="1:3" x14ac:dyDescent="0.3">
      <c r="A845">
        <v>844</v>
      </c>
      <c r="B845" t="s">
        <v>840</v>
      </c>
      <c r="C845" t="str">
        <f>HYPERLINK("https://talan.bank.gov.ua/get-user-certificate/DA-A7mzygX-PXWjzIqAG","Завантажити сертифікат")</f>
        <v>Завантажити сертифікат</v>
      </c>
    </row>
    <row r="846" spans="1:3" x14ac:dyDescent="0.3">
      <c r="A846">
        <v>845</v>
      </c>
      <c r="B846" t="s">
        <v>841</v>
      </c>
      <c r="C846" t="str">
        <f>HYPERLINK("https://talan.bank.gov.ua/get-user-certificate/DA-A7fJUVjICKMh-0MV-","Завантажити сертифікат")</f>
        <v>Завантажити сертифікат</v>
      </c>
    </row>
    <row r="847" spans="1:3" x14ac:dyDescent="0.3">
      <c r="A847">
        <v>846</v>
      </c>
      <c r="B847" t="s">
        <v>842</v>
      </c>
      <c r="C847" t="str">
        <f>HYPERLINK("https://talan.bank.gov.ua/get-user-certificate/DA-A7zgMdwPGlS04r_jr","Завантажити сертифікат")</f>
        <v>Завантажити сертифікат</v>
      </c>
    </row>
    <row r="848" spans="1:3" x14ac:dyDescent="0.3">
      <c r="A848">
        <v>847</v>
      </c>
      <c r="B848" t="s">
        <v>843</v>
      </c>
      <c r="C848" t="str">
        <f>HYPERLINK("https://talan.bank.gov.ua/get-user-certificate/DA-A7wHynvtDOB0reEqO","Завантажити сертифікат")</f>
        <v>Завантажити сертифікат</v>
      </c>
    </row>
    <row r="849" spans="1:3" x14ac:dyDescent="0.3">
      <c r="A849">
        <v>848</v>
      </c>
      <c r="B849" t="s">
        <v>844</v>
      </c>
      <c r="C849" t="str">
        <f>HYPERLINK("https://talan.bank.gov.ua/get-user-certificate/DA-A7orc6IUb-NyXcmIZ","Завантажити сертифікат")</f>
        <v>Завантажити сертифікат</v>
      </c>
    </row>
    <row r="850" spans="1:3" x14ac:dyDescent="0.3">
      <c r="A850">
        <v>849</v>
      </c>
      <c r="B850" t="s">
        <v>845</v>
      </c>
      <c r="C850" t="str">
        <f>HYPERLINK("https://talan.bank.gov.ua/get-user-certificate/DA-A78JvBjySQoAPj2WE","Завантажити сертифікат")</f>
        <v>Завантажити сертифікат</v>
      </c>
    </row>
    <row r="851" spans="1:3" x14ac:dyDescent="0.3">
      <c r="A851">
        <v>850</v>
      </c>
      <c r="B851" t="s">
        <v>846</v>
      </c>
      <c r="C851" t="str">
        <f>HYPERLINK("https://talan.bank.gov.ua/get-user-certificate/DA-A7HnseCHQW1GitMmi","Завантажити сертифікат")</f>
        <v>Завантажити сертифікат</v>
      </c>
    </row>
    <row r="852" spans="1:3" x14ac:dyDescent="0.3">
      <c r="A852">
        <v>851</v>
      </c>
      <c r="B852" t="s">
        <v>847</v>
      </c>
      <c r="C852" t="str">
        <f>HYPERLINK("https://talan.bank.gov.ua/get-user-certificate/DA-A7JpmTpW4tB3lom3U","Завантажити сертифікат")</f>
        <v>Завантажити сертифікат</v>
      </c>
    </row>
    <row r="853" spans="1:3" x14ac:dyDescent="0.3">
      <c r="A853">
        <v>852</v>
      </c>
      <c r="B853" t="s">
        <v>848</v>
      </c>
      <c r="C853" t="str">
        <f>HYPERLINK("https://talan.bank.gov.ua/get-user-certificate/DA-A7-PmgYxWXQcUabKW","Завантажити сертифікат")</f>
        <v>Завантажити сертифікат</v>
      </c>
    </row>
    <row r="854" spans="1:3" x14ac:dyDescent="0.3">
      <c r="A854">
        <v>853</v>
      </c>
      <c r="B854" t="s">
        <v>849</v>
      </c>
      <c r="C854" t="str">
        <f>HYPERLINK("https://talan.bank.gov.ua/get-user-certificate/DA-A7n93A7rgDnfE_0z1","Завантажити сертифікат")</f>
        <v>Завантажити сертифікат</v>
      </c>
    </row>
    <row r="855" spans="1:3" x14ac:dyDescent="0.3">
      <c r="A855">
        <v>854</v>
      </c>
      <c r="B855" t="s">
        <v>850</v>
      </c>
      <c r="C855" t="str">
        <f>HYPERLINK("https://talan.bank.gov.ua/get-user-certificate/DA-A7B4SkzmwbRvOMTs0","Завантажити сертифікат")</f>
        <v>Завантажити сертифікат</v>
      </c>
    </row>
    <row r="856" spans="1:3" x14ac:dyDescent="0.3">
      <c r="A856">
        <v>855</v>
      </c>
      <c r="B856" t="s">
        <v>851</v>
      </c>
      <c r="C856" t="str">
        <f>HYPERLINK("https://talan.bank.gov.ua/get-user-certificate/DA-A77VpGPrc7qJtpE7d","Завантажити сертифікат")</f>
        <v>Завантажити сертифікат</v>
      </c>
    </row>
    <row r="857" spans="1:3" x14ac:dyDescent="0.3">
      <c r="A857">
        <v>856</v>
      </c>
      <c r="B857" t="s">
        <v>852</v>
      </c>
      <c r="C857" t="str">
        <f>HYPERLINK("https://talan.bank.gov.ua/get-user-certificate/DA-A7QjOP0JTgz_3Lbh6","Завантажити сертифікат")</f>
        <v>Завантажити сертифікат</v>
      </c>
    </row>
    <row r="858" spans="1:3" x14ac:dyDescent="0.3">
      <c r="A858">
        <v>857</v>
      </c>
      <c r="B858" t="s">
        <v>853</v>
      </c>
      <c r="C858" t="str">
        <f>HYPERLINK("https://talan.bank.gov.ua/get-user-certificate/DA-A7Uf8p5eWUPYYaclo","Завантажити сертифікат")</f>
        <v>Завантажити сертифікат</v>
      </c>
    </row>
    <row r="859" spans="1:3" x14ac:dyDescent="0.3">
      <c r="A859">
        <v>858</v>
      </c>
      <c r="B859" t="s">
        <v>854</v>
      </c>
      <c r="C859" t="str">
        <f>HYPERLINK("https://talan.bank.gov.ua/get-user-certificate/DA-A7ELjjfwHVySxI1L9","Завантажити сертифікат")</f>
        <v>Завантажити сертифікат</v>
      </c>
    </row>
    <row r="860" spans="1:3" x14ac:dyDescent="0.3">
      <c r="A860">
        <v>859</v>
      </c>
      <c r="B860" t="s">
        <v>855</v>
      </c>
      <c r="C860" t="str">
        <f>HYPERLINK("https://talan.bank.gov.ua/get-user-certificate/DA-A7Ej7-yAUUBY72A2x","Завантажити сертифікат")</f>
        <v>Завантажити сертифікат</v>
      </c>
    </row>
    <row r="861" spans="1:3" x14ac:dyDescent="0.3">
      <c r="A861">
        <v>860</v>
      </c>
      <c r="B861" t="s">
        <v>856</v>
      </c>
      <c r="C861" t="str">
        <f>HYPERLINK("https://talan.bank.gov.ua/get-user-certificate/DA-A7ZYUq2OwBGwCrhsF","Завантажити сертифікат")</f>
        <v>Завантажити сертифікат</v>
      </c>
    </row>
    <row r="862" spans="1:3" x14ac:dyDescent="0.3">
      <c r="A862">
        <v>861</v>
      </c>
      <c r="B862" t="s">
        <v>857</v>
      </c>
      <c r="C862" t="str">
        <f>HYPERLINK("https://talan.bank.gov.ua/get-user-certificate/DA-A7V24eyRlKUdyfOeC","Завантажити сертифікат")</f>
        <v>Завантажити сертифікат</v>
      </c>
    </row>
    <row r="863" spans="1:3" x14ac:dyDescent="0.3">
      <c r="A863">
        <v>862</v>
      </c>
      <c r="B863" t="s">
        <v>858</v>
      </c>
      <c r="C863" t="str">
        <f>HYPERLINK("https://talan.bank.gov.ua/get-user-certificate/DA-A7SF48NnVwJh8R96f","Завантажити сертифікат")</f>
        <v>Завантажити сертифікат</v>
      </c>
    </row>
    <row r="864" spans="1:3" x14ac:dyDescent="0.3">
      <c r="A864">
        <v>863</v>
      </c>
      <c r="B864" t="s">
        <v>859</v>
      </c>
      <c r="C864" t="str">
        <f>HYPERLINK("https://talan.bank.gov.ua/get-user-certificate/DA-A7XDWDKWv4sLXCfCM","Завантажити сертифікат")</f>
        <v>Завантажити сертифікат</v>
      </c>
    </row>
    <row r="865" spans="1:3" x14ac:dyDescent="0.3">
      <c r="A865">
        <v>864</v>
      </c>
      <c r="B865" t="s">
        <v>860</v>
      </c>
      <c r="C865" t="str">
        <f>HYPERLINK("https://talan.bank.gov.ua/get-user-certificate/DA-A7S9KXF8yCD5fjWx-","Завантажити сертифікат")</f>
        <v>Завантажити сертифікат</v>
      </c>
    </row>
    <row r="866" spans="1:3" x14ac:dyDescent="0.3">
      <c r="A866">
        <v>865</v>
      </c>
      <c r="B866" t="s">
        <v>861</v>
      </c>
      <c r="C866" t="str">
        <f>HYPERLINK("https://talan.bank.gov.ua/get-user-certificate/DA-A71X91gv8B09oftSi","Завантажити сертифікат")</f>
        <v>Завантажити сертифікат</v>
      </c>
    </row>
    <row r="867" spans="1:3" x14ac:dyDescent="0.3">
      <c r="A867">
        <v>866</v>
      </c>
      <c r="B867" t="s">
        <v>862</v>
      </c>
      <c r="C867" t="str">
        <f>HYPERLINK("https://talan.bank.gov.ua/get-user-certificate/DA-A7kuCpFCF2cj1KqpX","Завантажити сертифікат")</f>
        <v>Завантажити сертифікат</v>
      </c>
    </row>
    <row r="868" spans="1:3" x14ac:dyDescent="0.3">
      <c r="A868">
        <v>867</v>
      </c>
      <c r="B868" t="s">
        <v>863</v>
      </c>
      <c r="C868" t="str">
        <f>HYPERLINK("https://talan.bank.gov.ua/get-user-certificate/DA-A7btDTRZa6dphOUSE","Завантажити сертифікат")</f>
        <v>Завантажити сертифікат</v>
      </c>
    </row>
    <row r="869" spans="1:3" x14ac:dyDescent="0.3">
      <c r="A869">
        <v>868</v>
      </c>
      <c r="B869" t="s">
        <v>864</v>
      </c>
      <c r="C869" t="str">
        <f>HYPERLINK("https://talan.bank.gov.ua/get-user-certificate/DA-A7OXDOFXe3RRSiJY-","Завантажити сертифікат")</f>
        <v>Завантажити сертифікат</v>
      </c>
    </row>
    <row r="870" spans="1:3" x14ac:dyDescent="0.3">
      <c r="A870">
        <v>869</v>
      </c>
      <c r="B870" t="s">
        <v>865</v>
      </c>
      <c r="C870" t="str">
        <f>HYPERLINK("https://talan.bank.gov.ua/get-user-certificate/DA-A7b0TbRsi890d_k1I","Завантажити сертифікат")</f>
        <v>Завантажити сертифікат</v>
      </c>
    </row>
    <row r="871" spans="1:3" x14ac:dyDescent="0.3">
      <c r="A871">
        <v>870</v>
      </c>
      <c r="B871" t="s">
        <v>866</v>
      </c>
      <c r="C871" t="str">
        <f>HYPERLINK("https://talan.bank.gov.ua/get-user-certificate/DA-A7ZvRbekMn5g7Cv3j","Завантажити сертифікат")</f>
        <v>Завантажити сертифікат</v>
      </c>
    </row>
    <row r="872" spans="1:3" x14ac:dyDescent="0.3">
      <c r="A872">
        <v>871</v>
      </c>
      <c r="B872" t="s">
        <v>867</v>
      </c>
      <c r="C872" t="str">
        <f>HYPERLINK("https://talan.bank.gov.ua/get-user-certificate/DA-A7zpFuCdapWagZ-P9","Завантажити сертифікат")</f>
        <v>Завантажити сертифікат</v>
      </c>
    </row>
    <row r="873" spans="1:3" x14ac:dyDescent="0.3">
      <c r="A873">
        <v>872</v>
      </c>
      <c r="B873" t="s">
        <v>868</v>
      </c>
      <c r="C873" t="str">
        <f>HYPERLINK("https://talan.bank.gov.ua/get-user-certificate/DA-A7y6najusJQyuuPGz","Завантажити сертифікат")</f>
        <v>Завантажити сертифікат</v>
      </c>
    </row>
    <row r="874" spans="1:3" x14ac:dyDescent="0.3">
      <c r="A874">
        <v>873</v>
      </c>
      <c r="B874" t="s">
        <v>869</v>
      </c>
      <c r="C874" t="str">
        <f>HYPERLINK("https://talan.bank.gov.ua/get-user-certificate/DA-A7Ivg5NQ7lN5PF20Z","Завантажити сертифікат")</f>
        <v>Завантажити сертифікат</v>
      </c>
    </row>
    <row r="875" spans="1:3" x14ac:dyDescent="0.3">
      <c r="A875">
        <v>874</v>
      </c>
      <c r="B875" t="s">
        <v>870</v>
      </c>
      <c r="C875" t="str">
        <f>HYPERLINK("https://talan.bank.gov.ua/get-user-certificate/DA-A71Gqexcz-tt6DDzO","Завантажити сертифікат")</f>
        <v>Завантажити сертифікат</v>
      </c>
    </row>
    <row r="876" spans="1:3" x14ac:dyDescent="0.3">
      <c r="A876">
        <v>875</v>
      </c>
      <c r="B876" t="s">
        <v>871</v>
      </c>
      <c r="C876" t="str">
        <f>HYPERLINK("https://talan.bank.gov.ua/get-user-certificate/DA-A7RLbf7zSul7s52Tk","Завантажити сертифікат")</f>
        <v>Завантажити сертифікат</v>
      </c>
    </row>
    <row r="877" spans="1:3" x14ac:dyDescent="0.3">
      <c r="A877">
        <v>876</v>
      </c>
      <c r="B877" t="s">
        <v>872</v>
      </c>
      <c r="C877" t="str">
        <f>HYPERLINK("https://talan.bank.gov.ua/get-user-certificate/DA-A7xgBubzvYaCXrUoR","Завантажити сертифікат")</f>
        <v>Завантажити сертифікат</v>
      </c>
    </row>
    <row r="878" spans="1:3" x14ac:dyDescent="0.3">
      <c r="A878">
        <v>877</v>
      </c>
      <c r="B878" t="s">
        <v>873</v>
      </c>
      <c r="C878" t="str">
        <f>HYPERLINK("https://talan.bank.gov.ua/get-user-certificate/DA-A7CjmEaA8FO0vcZs4","Завантажити сертифікат")</f>
        <v>Завантажити сертифікат</v>
      </c>
    </row>
    <row r="879" spans="1:3" x14ac:dyDescent="0.3">
      <c r="A879">
        <v>878</v>
      </c>
      <c r="B879" t="s">
        <v>874</v>
      </c>
      <c r="C879" t="str">
        <f>HYPERLINK("https://talan.bank.gov.ua/get-user-certificate/DA-A7puCQG4mIZdeUeaW","Завантажити сертифікат")</f>
        <v>Завантажити сертифікат</v>
      </c>
    </row>
    <row r="880" spans="1:3" x14ac:dyDescent="0.3">
      <c r="A880">
        <v>879</v>
      </c>
      <c r="B880" t="s">
        <v>875</v>
      </c>
      <c r="C880" t="str">
        <f>HYPERLINK("https://talan.bank.gov.ua/get-user-certificate/DA-A7BVnEhMbiZIeHTWf","Завантажити сертифікат")</f>
        <v>Завантажити сертифікат</v>
      </c>
    </row>
    <row r="881" spans="1:3" x14ac:dyDescent="0.3">
      <c r="A881">
        <v>880</v>
      </c>
      <c r="B881" t="s">
        <v>876</v>
      </c>
      <c r="C881" t="str">
        <f>HYPERLINK("https://talan.bank.gov.ua/get-user-certificate/DA-A7lS8D0HgUOriwKjf","Завантажити сертифікат")</f>
        <v>Завантажити сертифікат</v>
      </c>
    </row>
    <row r="882" spans="1:3" x14ac:dyDescent="0.3">
      <c r="A882">
        <v>881</v>
      </c>
      <c r="B882" t="s">
        <v>877</v>
      </c>
      <c r="C882" t="str">
        <f>HYPERLINK("https://talan.bank.gov.ua/get-user-certificate/DA-A7Ih5p4Oo0ouGk5-H","Завантажити сертифікат")</f>
        <v>Завантажити сертифікат</v>
      </c>
    </row>
    <row r="883" spans="1:3" x14ac:dyDescent="0.3">
      <c r="A883">
        <v>882</v>
      </c>
      <c r="B883" t="s">
        <v>878</v>
      </c>
      <c r="C883" t="str">
        <f>HYPERLINK("https://talan.bank.gov.ua/get-user-certificate/DA-A76DmCInAlowtBkFU","Завантажити сертифікат")</f>
        <v>Завантажити сертифікат</v>
      </c>
    </row>
    <row r="884" spans="1:3" x14ac:dyDescent="0.3">
      <c r="A884">
        <v>883</v>
      </c>
      <c r="B884" t="s">
        <v>879</v>
      </c>
      <c r="C884" t="str">
        <f>HYPERLINK("https://talan.bank.gov.ua/get-user-certificate/DA-A7bDOuBaSud9ZI8b1","Завантажити сертифікат")</f>
        <v>Завантажити сертифікат</v>
      </c>
    </row>
    <row r="885" spans="1:3" x14ac:dyDescent="0.3">
      <c r="A885">
        <v>884</v>
      </c>
      <c r="B885" t="s">
        <v>880</v>
      </c>
      <c r="C885" t="str">
        <f>HYPERLINK("https://talan.bank.gov.ua/get-user-certificate/DA-A7vi77SszTNdmeCGq","Завантажити сертифікат")</f>
        <v>Завантажити сертифікат</v>
      </c>
    </row>
    <row r="886" spans="1:3" x14ac:dyDescent="0.3">
      <c r="A886">
        <v>885</v>
      </c>
      <c r="B886" t="s">
        <v>881</v>
      </c>
      <c r="C886" t="str">
        <f>HYPERLINK("https://talan.bank.gov.ua/get-user-certificate/DA-A7ZWM3C6uaRn59lSG","Завантажити сертифікат")</f>
        <v>Завантажити сертифікат</v>
      </c>
    </row>
    <row r="887" spans="1:3" x14ac:dyDescent="0.3">
      <c r="A887">
        <v>886</v>
      </c>
      <c r="B887" t="s">
        <v>882</v>
      </c>
      <c r="C887" t="str">
        <f>HYPERLINK("https://talan.bank.gov.ua/get-user-certificate/DA-A7jY26pG9AZEXZVPC","Завантажити сертифікат")</f>
        <v>Завантажити сертифікат</v>
      </c>
    </row>
    <row r="888" spans="1:3" x14ac:dyDescent="0.3">
      <c r="A888">
        <v>887</v>
      </c>
      <c r="B888" t="s">
        <v>883</v>
      </c>
      <c r="C888" t="str">
        <f>HYPERLINK("https://talan.bank.gov.ua/get-user-certificate/DA-A7J-oKc3K_NZljSob","Завантажити сертифікат")</f>
        <v>Завантажити сертифікат</v>
      </c>
    </row>
    <row r="889" spans="1:3" x14ac:dyDescent="0.3">
      <c r="A889">
        <v>888</v>
      </c>
      <c r="B889" t="s">
        <v>884</v>
      </c>
      <c r="C889" t="str">
        <f>HYPERLINK("https://talan.bank.gov.ua/get-user-certificate/DA-A7Oa5sltDjOi4GoqR","Завантажити сертифікат")</f>
        <v>Завантажити сертифікат</v>
      </c>
    </row>
    <row r="890" spans="1:3" x14ac:dyDescent="0.3">
      <c r="A890">
        <v>889</v>
      </c>
      <c r="B890" t="s">
        <v>885</v>
      </c>
      <c r="C890" t="str">
        <f>HYPERLINK("https://talan.bank.gov.ua/get-user-certificate/DA-A7LGS4i25fAkB6LIK","Завантажити сертифікат")</f>
        <v>Завантажити сертифікат</v>
      </c>
    </row>
    <row r="891" spans="1:3" x14ac:dyDescent="0.3">
      <c r="A891">
        <v>890</v>
      </c>
      <c r="B891" t="s">
        <v>886</v>
      </c>
      <c r="C891" t="str">
        <f>HYPERLINK("https://talan.bank.gov.ua/get-user-certificate/DA-A7pnMqLE9i6T2k407","Завантажити сертифікат")</f>
        <v>Завантажити сертифікат</v>
      </c>
    </row>
    <row r="892" spans="1:3" x14ac:dyDescent="0.3">
      <c r="A892">
        <v>891</v>
      </c>
      <c r="B892" t="s">
        <v>887</v>
      </c>
      <c r="C892" t="str">
        <f>HYPERLINK("https://talan.bank.gov.ua/get-user-certificate/DA-A7oS9V2talLPllmYh","Завантажити сертифікат")</f>
        <v>Завантажити сертифікат</v>
      </c>
    </row>
    <row r="893" spans="1:3" x14ac:dyDescent="0.3">
      <c r="A893">
        <v>892</v>
      </c>
      <c r="B893" t="s">
        <v>888</v>
      </c>
      <c r="C893" t="str">
        <f>HYPERLINK("https://talan.bank.gov.ua/get-user-certificate/DA-A7_l286KSLcbATlSm","Завантажити сертифікат")</f>
        <v>Завантажити сертифікат</v>
      </c>
    </row>
    <row r="894" spans="1:3" x14ac:dyDescent="0.3">
      <c r="A894">
        <v>893</v>
      </c>
      <c r="B894" t="s">
        <v>889</v>
      </c>
      <c r="C894" t="str">
        <f>HYPERLINK("https://talan.bank.gov.ua/get-user-certificate/DA-A7neJK0jYmbPJl7rj","Завантажити сертифікат")</f>
        <v>Завантажити сертифікат</v>
      </c>
    </row>
    <row r="895" spans="1:3" x14ac:dyDescent="0.3">
      <c r="A895">
        <v>894</v>
      </c>
      <c r="B895" t="s">
        <v>890</v>
      </c>
      <c r="C895" t="str">
        <f>HYPERLINK("https://talan.bank.gov.ua/get-user-certificate/DA-A7kL0jm2y0NfXfVvY","Завантажити сертифікат")</f>
        <v>Завантажити сертифікат</v>
      </c>
    </row>
    <row r="896" spans="1:3" x14ac:dyDescent="0.3">
      <c r="A896">
        <v>895</v>
      </c>
      <c r="B896" t="s">
        <v>891</v>
      </c>
      <c r="C896" t="str">
        <f>HYPERLINK("https://talan.bank.gov.ua/get-user-certificate/DA-A7dJv-OVVRLNgw-pr","Завантажити сертифікат")</f>
        <v>Завантажити сертифікат</v>
      </c>
    </row>
    <row r="897" spans="1:3" x14ac:dyDescent="0.3">
      <c r="A897">
        <v>896</v>
      </c>
      <c r="B897" t="s">
        <v>892</v>
      </c>
      <c r="C897" t="str">
        <f>HYPERLINK("https://talan.bank.gov.ua/get-user-certificate/DA-A7V2hmNKPiXuRXaDY","Завантажити сертифікат")</f>
        <v>Завантажити сертифікат</v>
      </c>
    </row>
    <row r="898" spans="1:3" x14ac:dyDescent="0.3">
      <c r="A898">
        <v>897</v>
      </c>
      <c r="B898" t="s">
        <v>893</v>
      </c>
      <c r="C898" t="str">
        <f>HYPERLINK("https://talan.bank.gov.ua/get-user-certificate/DA-A7TldG8pdsnAn2pF6","Завантажити сертифікат")</f>
        <v>Завантажити сертифікат</v>
      </c>
    </row>
    <row r="899" spans="1:3" x14ac:dyDescent="0.3">
      <c r="A899">
        <v>898</v>
      </c>
      <c r="B899" t="s">
        <v>894</v>
      </c>
      <c r="C899" t="str">
        <f>HYPERLINK("https://talan.bank.gov.ua/get-user-certificate/DA-A7kRKPLZH7iuskzlU","Завантажити сертифікат")</f>
        <v>Завантажити сертифікат</v>
      </c>
    </row>
    <row r="900" spans="1:3" x14ac:dyDescent="0.3">
      <c r="A900">
        <v>899</v>
      </c>
      <c r="B900" t="s">
        <v>895</v>
      </c>
      <c r="C900" t="str">
        <f>HYPERLINK("https://talan.bank.gov.ua/get-user-certificate/DA-A7GgK8nsMvBLbuf0j","Завантажити сертифікат")</f>
        <v>Завантажити сертифікат</v>
      </c>
    </row>
    <row r="901" spans="1:3" x14ac:dyDescent="0.3">
      <c r="A901">
        <v>900</v>
      </c>
      <c r="B901" t="s">
        <v>896</v>
      </c>
      <c r="C901" t="str">
        <f>HYPERLINK("https://talan.bank.gov.ua/get-user-certificate/DA-A71AgdAt9Lu722n2i","Завантажити сертифікат")</f>
        <v>Завантажити сертифікат</v>
      </c>
    </row>
    <row r="902" spans="1:3" x14ac:dyDescent="0.3">
      <c r="A902">
        <v>901</v>
      </c>
      <c r="B902" t="s">
        <v>897</v>
      </c>
      <c r="C902" t="str">
        <f>HYPERLINK("https://talan.bank.gov.ua/get-user-certificate/DA-A7GhuyRkoBkulIemR","Завантажити сертифікат")</f>
        <v>Завантажити сертифікат</v>
      </c>
    </row>
    <row r="903" spans="1:3" x14ac:dyDescent="0.3">
      <c r="A903">
        <v>902</v>
      </c>
      <c r="B903" t="s">
        <v>898</v>
      </c>
      <c r="C903" t="str">
        <f>HYPERLINK("https://talan.bank.gov.ua/get-user-certificate/DA-A7o0dQlACwpxQ_XSB","Завантажити сертифікат")</f>
        <v>Завантажити сертифікат</v>
      </c>
    </row>
    <row r="904" spans="1:3" x14ac:dyDescent="0.3">
      <c r="A904">
        <v>903</v>
      </c>
      <c r="B904" t="s">
        <v>899</v>
      </c>
      <c r="C904" t="str">
        <f>HYPERLINK("https://talan.bank.gov.ua/get-user-certificate/DA-A7LTdsMmvni6u7uu5","Завантажити сертифікат")</f>
        <v>Завантажити сертифікат</v>
      </c>
    </row>
    <row r="905" spans="1:3" x14ac:dyDescent="0.3">
      <c r="A905">
        <v>904</v>
      </c>
      <c r="B905" t="s">
        <v>900</v>
      </c>
      <c r="C905" t="str">
        <f>HYPERLINK("https://talan.bank.gov.ua/get-user-certificate/DA-A7NMPTF61vraSUDpL","Завантажити сертифікат")</f>
        <v>Завантажити сертифікат</v>
      </c>
    </row>
    <row r="906" spans="1:3" x14ac:dyDescent="0.3">
      <c r="A906">
        <v>905</v>
      </c>
      <c r="B906" t="s">
        <v>901</v>
      </c>
      <c r="C906" t="str">
        <f>HYPERLINK("https://talan.bank.gov.ua/get-user-certificate/DA-A7zlGzftjFDXNmseu","Завантажити сертифікат")</f>
        <v>Завантажити сертифікат</v>
      </c>
    </row>
    <row r="907" spans="1:3" x14ac:dyDescent="0.3">
      <c r="A907">
        <v>906</v>
      </c>
      <c r="B907" t="s">
        <v>902</v>
      </c>
      <c r="C907" t="str">
        <f>HYPERLINK("https://talan.bank.gov.ua/get-user-certificate/DA-A73OO4SMnnVEsxDcK","Завантажити сертифікат")</f>
        <v>Завантажити сертифікат</v>
      </c>
    </row>
    <row r="908" spans="1:3" x14ac:dyDescent="0.3">
      <c r="A908">
        <v>907</v>
      </c>
      <c r="B908" t="s">
        <v>903</v>
      </c>
      <c r="C908" t="str">
        <f>HYPERLINK("https://talan.bank.gov.ua/get-user-certificate/DA-A7c9rZIQjSlIF9AeT","Завантажити сертифікат")</f>
        <v>Завантажити сертифікат</v>
      </c>
    </row>
    <row r="909" spans="1:3" x14ac:dyDescent="0.3">
      <c r="A909">
        <v>908</v>
      </c>
      <c r="B909" t="s">
        <v>904</v>
      </c>
      <c r="C909" t="str">
        <f>HYPERLINK("https://talan.bank.gov.ua/get-user-certificate/DA-A7Sg3FJFfGFvDsRTP","Завантажити сертифікат")</f>
        <v>Завантажити сертифікат</v>
      </c>
    </row>
    <row r="910" spans="1:3" x14ac:dyDescent="0.3">
      <c r="A910">
        <v>909</v>
      </c>
      <c r="B910" t="s">
        <v>905</v>
      </c>
      <c r="C910" t="str">
        <f>HYPERLINK("https://talan.bank.gov.ua/get-user-certificate/DA-A7OUC3WAT5cOuWfoo","Завантажити сертифікат")</f>
        <v>Завантажити сертифікат</v>
      </c>
    </row>
    <row r="911" spans="1:3" x14ac:dyDescent="0.3">
      <c r="A911">
        <v>910</v>
      </c>
      <c r="B911" t="s">
        <v>906</v>
      </c>
      <c r="C911" t="str">
        <f>HYPERLINK("https://talan.bank.gov.ua/get-user-certificate/DA-A7kjueeQ9S7F_ZYaF","Завантажити сертифікат")</f>
        <v>Завантажити сертифікат</v>
      </c>
    </row>
    <row r="912" spans="1:3" x14ac:dyDescent="0.3">
      <c r="A912">
        <v>911</v>
      </c>
      <c r="B912" t="s">
        <v>907</v>
      </c>
      <c r="C912" t="str">
        <f>HYPERLINK("https://talan.bank.gov.ua/get-user-certificate/DA-A7M-vr_AyVb0BoAXU","Завантажити сертифікат")</f>
        <v>Завантажити сертифікат</v>
      </c>
    </row>
    <row r="913" spans="1:3" x14ac:dyDescent="0.3">
      <c r="A913">
        <v>912</v>
      </c>
      <c r="B913" t="s">
        <v>908</v>
      </c>
      <c r="C913" t="str">
        <f>HYPERLINK("https://talan.bank.gov.ua/get-user-certificate/DA-A7W13aTiJ7_z_Wma8","Завантажити сертифікат")</f>
        <v>Завантажити сертифікат</v>
      </c>
    </row>
    <row r="914" spans="1:3" x14ac:dyDescent="0.3">
      <c r="A914">
        <v>913</v>
      </c>
      <c r="B914" t="s">
        <v>909</v>
      </c>
      <c r="C914" t="str">
        <f>HYPERLINK("https://talan.bank.gov.ua/get-user-certificate/DA-A7MwAoJIOdVwd_-Hy","Завантажити сертифікат")</f>
        <v>Завантажити сертифікат</v>
      </c>
    </row>
    <row r="915" spans="1:3" x14ac:dyDescent="0.3">
      <c r="A915">
        <v>914</v>
      </c>
      <c r="B915" t="s">
        <v>910</v>
      </c>
      <c r="C915" t="str">
        <f>HYPERLINK("https://talan.bank.gov.ua/get-user-certificate/DA-A7_pYbVfnDqMr3er2","Завантажити сертифікат")</f>
        <v>Завантажити сертифікат</v>
      </c>
    </row>
    <row r="916" spans="1:3" x14ac:dyDescent="0.3">
      <c r="A916">
        <v>915</v>
      </c>
      <c r="B916" t="s">
        <v>911</v>
      </c>
      <c r="C916" t="str">
        <f>HYPERLINK("https://talan.bank.gov.ua/get-user-certificate/DA-A7S8wZ8KieuRgw1oX","Завантажити сертифікат")</f>
        <v>Завантажити сертифікат</v>
      </c>
    </row>
    <row r="917" spans="1:3" x14ac:dyDescent="0.3">
      <c r="A917">
        <v>916</v>
      </c>
      <c r="B917" t="s">
        <v>912</v>
      </c>
      <c r="C917" t="str">
        <f>HYPERLINK("https://talan.bank.gov.ua/get-user-certificate/DA-A7oXfpoRD-8I6vt8f","Завантажити сертифікат")</f>
        <v>Завантажити сертифікат</v>
      </c>
    </row>
    <row r="918" spans="1:3" x14ac:dyDescent="0.3">
      <c r="A918">
        <v>917</v>
      </c>
      <c r="B918" t="s">
        <v>913</v>
      </c>
      <c r="C918" t="str">
        <f>HYPERLINK("https://talan.bank.gov.ua/get-user-certificate/DA-A7BAtJ8bnQcanCVML","Завантажити сертифікат")</f>
        <v>Завантажити сертифікат</v>
      </c>
    </row>
    <row r="919" spans="1:3" x14ac:dyDescent="0.3">
      <c r="A919">
        <v>918</v>
      </c>
      <c r="B919" t="s">
        <v>914</v>
      </c>
      <c r="C919" t="str">
        <f>HYPERLINK("https://talan.bank.gov.ua/get-user-certificate/DA-A7kynyvb9GziyiAhx","Завантажити сертифікат")</f>
        <v>Завантажити сертифікат</v>
      </c>
    </row>
    <row r="920" spans="1:3" x14ac:dyDescent="0.3">
      <c r="A920">
        <v>919</v>
      </c>
      <c r="B920" t="s">
        <v>915</v>
      </c>
      <c r="C920" t="str">
        <f>HYPERLINK("https://talan.bank.gov.ua/get-user-certificate/DA-A7ymLTPejGtxafk5A","Завантажити сертифікат")</f>
        <v>Завантажити сертифікат</v>
      </c>
    </row>
    <row r="921" spans="1:3" x14ac:dyDescent="0.3">
      <c r="A921">
        <v>920</v>
      </c>
      <c r="B921" t="s">
        <v>916</v>
      </c>
      <c r="C921" t="str">
        <f>HYPERLINK("https://talan.bank.gov.ua/get-user-certificate/DA-A72b0SLK73L6RT-ha","Завантажити сертифікат")</f>
        <v>Завантажити сертифікат</v>
      </c>
    </row>
    <row r="922" spans="1:3" x14ac:dyDescent="0.3">
      <c r="A922">
        <v>921</v>
      </c>
      <c r="B922" t="s">
        <v>917</v>
      </c>
      <c r="C922" t="str">
        <f>HYPERLINK("https://talan.bank.gov.ua/get-user-certificate/DA-A7ULrLnCNH8CWUUS-","Завантажити сертифікат")</f>
        <v>Завантажити сертифікат</v>
      </c>
    </row>
    <row r="923" spans="1:3" x14ac:dyDescent="0.3">
      <c r="A923">
        <v>922</v>
      </c>
      <c r="B923" t="s">
        <v>918</v>
      </c>
      <c r="C923" t="str">
        <f>HYPERLINK("https://talan.bank.gov.ua/get-user-certificate/DA-A72ds90s5oP_kTizs","Завантажити сертифікат")</f>
        <v>Завантажити сертифікат</v>
      </c>
    </row>
    <row r="924" spans="1:3" x14ac:dyDescent="0.3">
      <c r="A924">
        <v>923</v>
      </c>
      <c r="B924" t="s">
        <v>919</v>
      </c>
      <c r="C924" t="str">
        <f>HYPERLINK("https://talan.bank.gov.ua/get-user-certificate/DA-A743TamnQZ5Dv7lbR","Завантажити сертифікат")</f>
        <v>Завантажити сертифікат</v>
      </c>
    </row>
    <row r="925" spans="1:3" x14ac:dyDescent="0.3">
      <c r="A925">
        <v>924</v>
      </c>
      <c r="B925" t="s">
        <v>920</v>
      </c>
      <c r="C925" t="str">
        <f>HYPERLINK("https://talan.bank.gov.ua/get-user-certificate/DA-A717L44p2BWwmOzZF","Завантажити сертифікат")</f>
        <v>Завантажити сертифікат</v>
      </c>
    </row>
    <row r="926" spans="1:3" x14ac:dyDescent="0.3">
      <c r="A926">
        <v>925</v>
      </c>
      <c r="B926" t="s">
        <v>921</v>
      </c>
      <c r="C926" t="str">
        <f>HYPERLINK("https://talan.bank.gov.ua/get-user-certificate/DA-A7NzyjrUHY9Nuw6Ey","Завантажити сертифікат")</f>
        <v>Завантажити сертифікат</v>
      </c>
    </row>
    <row r="927" spans="1:3" x14ac:dyDescent="0.3">
      <c r="A927">
        <v>926</v>
      </c>
      <c r="B927" t="s">
        <v>922</v>
      </c>
      <c r="C927" t="str">
        <f>HYPERLINK("https://talan.bank.gov.ua/get-user-certificate/DA-A7G4Nfh9YJemVyCYV","Завантажити сертифікат")</f>
        <v>Завантажити сертифікат</v>
      </c>
    </row>
    <row r="928" spans="1:3" x14ac:dyDescent="0.3">
      <c r="A928">
        <v>927</v>
      </c>
      <c r="B928" t="s">
        <v>923</v>
      </c>
      <c r="C928" t="str">
        <f>HYPERLINK("https://talan.bank.gov.ua/get-user-certificate/DA-A7KpdPsdMIc6ryAeO","Завантажити сертифікат")</f>
        <v>Завантажити сертифікат</v>
      </c>
    </row>
    <row r="929" spans="1:3" x14ac:dyDescent="0.3">
      <c r="A929">
        <v>928</v>
      </c>
      <c r="B929" t="s">
        <v>924</v>
      </c>
      <c r="C929" t="str">
        <f>HYPERLINK("https://talan.bank.gov.ua/get-user-certificate/DA-A7vA1Y9UDHyblSssd","Завантажити сертифікат")</f>
        <v>Завантажити сертифікат</v>
      </c>
    </row>
    <row r="930" spans="1:3" x14ac:dyDescent="0.3">
      <c r="A930">
        <v>929</v>
      </c>
      <c r="B930" t="s">
        <v>925</v>
      </c>
      <c r="C930" t="str">
        <f>HYPERLINK("https://talan.bank.gov.ua/get-user-certificate/DA-A7OFxsC8s-nhCHtSp","Завантажити сертифікат")</f>
        <v>Завантажити сертифікат</v>
      </c>
    </row>
    <row r="931" spans="1:3" x14ac:dyDescent="0.3">
      <c r="A931">
        <v>930</v>
      </c>
      <c r="B931" t="s">
        <v>926</v>
      </c>
      <c r="C931" t="str">
        <f>HYPERLINK("https://talan.bank.gov.ua/get-user-certificate/DA-A7YF1EzzPaSYpt3Bh","Завантажити сертифікат")</f>
        <v>Завантажити сертифікат</v>
      </c>
    </row>
    <row r="932" spans="1:3" x14ac:dyDescent="0.3">
      <c r="A932">
        <v>931</v>
      </c>
      <c r="B932" t="s">
        <v>927</v>
      </c>
      <c r="C932" t="str">
        <f>HYPERLINK("https://talan.bank.gov.ua/get-user-certificate/DA-A7hhtfzfD_1EC1si2","Завантажити сертифікат")</f>
        <v>Завантажити сертифікат</v>
      </c>
    </row>
    <row r="933" spans="1:3" x14ac:dyDescent="0.3">
      <c r="A933">
        <v>932</v>
      </c>
      <c r="B933" t="s">
        <v>928</v>
      </c>
      <c r="C933" t="str">
        <f>HYPERLINK("https://talan.bank.gov.ua/get-user-certificate/DA-A7M7wmJn3zggHS_wR","Завантажити сертифікат")</f>
        <v>Завантажити сертифікат</v>
      </c>
    </row>
    <row r="934" spans="1:3" x14ac:dyDescent="0.3">
      <c r="A934">
        <v>933</v>
      </c>
      <c r="B934" t="s">
        <v>929</v>
      </c>
      <c r="C934" t="str">
        <f>HYPERLINK("https://talan.bank.gov.ua/get-user-certificate/DA-A7ng8CSyNmrh_-RK9","Завантажити сертифікат")</f>
        <v>Завантажити сертифікат</v>
      </c>
    </row>
    <row r="935" spans="1:3" x14ac:dyDescent="0.3">
      <c r="A935">
        <v>934</v>
      </c>
      <c r="B935" t="s">
        <v>930</v>
      </c>
      <c r="C935" t="str">
        <f>HYPERLINK("https://talan.bank.gov.ua/get-user-certificate/DA-A7b-ei3eIE__RqvsG","Завантажити сертифікат")</f>
        <v>Завантажити сертифікат</v>
      </c>
    </row>
    <row r="936" spans="1:3" x14ac:dyDescent="0.3">
      <c r="A936">
        <v>935</v>
      </c>
      <c r="B936" t="s">
        <v>931</v>
      </c>
      <c r="C936" t="str">
        <f>HYPERLINK("https://talan.bank.gov.ua/get-user-certificate/DA-A7XsjIN8B4eBeOSCY","Завантажити сертифікат")</f>
        <v>Завантажити сертифікат</v>
      </c>
    </row>
    <row r="937" spans="1:3" x14ac:dyDescent="0.3">
      <c r="A937">
        <v>936</v>
      </c>
      <c r="B937" t="s">
        <v>932</v>
      </c>
      <c r="C937" t="str">
        <f>HYPERLINK("https://talan.bank.gov.ua/get-user-certificate/DA-A78OmMj26C1tloISP","Завантажити сертифікат")</f>
        <v>Завантажити сертифікат</v>
      </c>
    </row>
    <row r="938" spans="1:3" x14ac:dyDescent="0.3">
      <c r="A938">
        <v>937</v>
      </c>
      <c r="B938" t="s">
        <v>933</v>
      </c>
      <c r="C938" t="str">
        <f>HYPERLINK("https://talan.bank.gov.ua/get-user-certificate/DA-A7OdXxjdMqJsWuW4p","Завантажити сертифікат")</f>
        <v>Завантажити сертифікат</v>
      </c>
    </row>
    <row r="939" spans="1:3" x14ac:dyDescent="0.3">
      <c r="A939">
        <v>938</v>
      </c>
      <c r="B939" t="s">
        <v>934</v>
      </c>
      <c r="C939" t="str">
        <f>HYPERLINK("https://talan.bank.gov.ua/get-user-certificate/DA-A7R_VZ_gCIm8lSWgv","Завантажити сертифікат")</f>
        <v>Завантажити сертифікат</v>
      </c>
    </row>
    <row r="940" spans="1:3" x14ac:dyDescent="0.3">
      <c r="A940">
        <v>939</v>
      </c>
      <c r="B940" t="s">
        <v>935</v>
      </c>
      <c r="C940" t="str">
        <f>HYPERLINK("https://talan.bank.gov.ua/get-user-certificate/DA-A7SoI--zEy-f_nQkZ","Завантажити сертифікат")</f>
        <v>Завантажити сертифікат</v>
      </c>
    </row>
    <row r="941" spans="1:3" x14ac:dyDescent="0.3">
      <c r="A941">
        <v>940</v>
      </c>
      <c r="B941" t="s">
        <v>936</v>
      </c>
      <c r="C941" t="str">
        <f>HYPERLINK("https://talan.bank.gov.ua/get-user-certificate/DA-A701pXL72k9sC9OP9","Завантажити сертифікат")</f>
        <v>Завантажити сертифікат</v>
      </c>
    </row>
    <row r="942" spans="1:3" x14ac:dyDescent="0.3">
      <c r="A942">
        <v>941</v>
      </c>
      <c r="B942" t="s">
        <v>937</v>
      </c>
      <c r="C942" t="str">
        <f>HYPERLINK("https://talan.bank.gov.ua/get-user-certificate/DA-A76jT42XTMkW0zJR_","Завантажити сертифікат")</f>
        <v>Завантажити сертифікат</v>
      </c>
    </row>
    <row r="943" spans="1:3" x14ac:dyDescent="0.3">
      <c r="A943">
        <v>942</v>
      </c>
      <c r="B943" t="s">
        <v>938</v>
      </c>
      <c r="C943" t="str">
        <f>HYPERLINK("https://talan.bank.gov.ua/get-user-certificate/DA-A7-ZjNAPkr1OwmiJW","Завантажити сертифікат")</f>
        <v>Завантажити сертифікат</v>
      </c>
    </row>
    <row r="944" spans="1:3" x14ac:dyDescent="0.3">
      <c r="A944">
        <v>943</v>
      </c>
      <c r="B944" t="s">
        <v>939</v>
      </c>
      <c r="C944" t="str">
        <f>HYPERLINK("https://talan.bank.gov.ua/get-user-certificate/DA-A7O771MWYMgXOGsVG","Завантажити сертифікат")</f>
        <v>Завантажити сертифікат</v>
      </c>
    </row>
    <row r="945" spans="1:3" x14ac:dyDescent="0.3">
      <c r="A945">
        <v>944</v>
      </c>
      <c r="B945" t="s">
        <v>940</v>
      </c>
      <c r="C945" t="str">
        <f>HYPERLINK("https://talan.bank.gov.ua/get-user-certificate/DA-A7tMriU1x6qLTtyNQ","Завантажити сертифікат")</f>
        <v>Завантажити сертифікат</v>
      </c>
    </row>
    <row r="946" spans="1:3" x14ac:dyDescent="0.3">
      <c r="A946">
        <v>945</v>
      </c>
      <c r="B946" t="s">
        <v>941</v>
      </c>
      <c r="C946" t="str">
        <f>HYPERLINK("https://talan.bank.gov.ua/get-user-certificate/DA-A7lvlDtbzlFcrzTmf","Завантажити сертифікат")</f>
        <v>Завантажити сертифікат</v>
      </c>
    </row>
    <row r="947" spans="1:3" x14ac:dyDescent="0.3">
      <c r="A947">
        <v>946</v>
      </c>
      <c r="B947" t="s">
        <v>942</v>
      </c>
      <c r="C947" t="str">
        <f>HYPERLINK("https://talan.bank.gov.ua/get-user-certificate/DA-A7lLnd4aPJKJF_w75","Завантажити сертифікат")</f>
        <v>Завантажити сертифікат</v>
      </c>
    </row>
    <row r="948" spans="1:3" x14ac:dyDescent="0.3">
      <c r="A948">
        <v>947</v>
      </c>
      <c r="B948" t="s">
        <v>943</v>
      </c>
      <c r="C948" t="str">
        <f>HYPERLINK("https://talan.bank.gov.ua/get-user-certificate/DA-A7N8J5rraXwDI52pb","Завантажити сертифікат")</f>
        <v>Завантажити сертифікат</v>
      </c>
    </row>
    <row r="949" spans="1:3" x14ac:dyDescent="0.3">
      <c r="A949">
        <v>948</v>
      </c>
      <c r="B949" t="s">
        <v>944</v>
      </c>
      <c r="C949" t="str">
        <f>HYPERLINK("https://talan.bank.gov.ua/get-user-certificate/DA-A7f-5wA8PR6EY2WEE","Завантажити сертифікат")</f>
        <v>Завантажити сертифікат</v>
      </c>
    </row>
    <row r="950" spans="1:3" x14ac:dyDescent="0.3">
      <c r="A950">
        <v>949</v>
      </c>
      <c r="B950" t="s">
        <v>945</v>
      </c>
      <c r="C950" t="str">
        <f>HYPERLINK("https://talan.bank.gov.ua/get-user-certificate/DA-A7p4cC9_EaLi88jnz","Завантажити сертифікат")</f>
        <v>Завантажити сертифікат</v>
      </c>
    </row>
    <row r="951" spans="1:3" x14ac:dyDescent="0.3">
      <c r="A951">
        <v>950</v>
      </c>
      <c r="B951" t="s">
        <v>946</v>
      </c>
      <c r="C951" t="str">
        <f>HYPERLINK("https://talan.bank.gov.ua/get-user-certificate/DA-A7sMWDxos7G4g9ij6","Завантажити сертифікат")</f>
        <v>Завантажити сертифікат</v>
      </c>
    </row>
    <row r="952" spans="1:3" x14ac:dyDescent="0.3">
      <c r="A952">
        <v>951</v>
      </c>
      <c r="B952" t="s">
        <v>947</v>
      </c>
      <c r="C952" t="str">
        <f>HYPERLINK("https://talan.bank.gov.ua/get-user-certificate/DA-A7aKVAT_WK-Mo6WPH","Завантажити сертифікат")</f>
        <v>Завантажити сертифікат</v>
      </c>
    </row>
    <row r="953" spans="1:3" x14ac:dyDescent="0.3">
      <c r="A953">
        <v>952</v>
      </c>
      <c r="B953" t="s">
        <v>948</v>
      </c>
      <c r="C953" t="str">
        <f>HYPERLINK("https://talan.bank.gov.ua/get-user-certificate/DA-A7CcAeAFUP72kqMq7","Завантажити сертифікат")</f>
        <v>Завантажити сертифікат</v>
      </c>
    </row>
    <row r="954" spans="1:3" x14ac:dyDescent="0.3">
      <c r="A954">
        <v>953</v>
      </c>
      <c r="B954" t="s">
        <v>949</v>
      </c>
      <c r="C954" t="str">
        <f>HYPERLINK("https://talan.bank.gov.ua/get-user-certificate/DA-A77HPl6-OKa4MXqbc","Завантажити сертифікат")</f>
        <v>Завантажити сертифікат</v>
      </c>
    </row>
    <row r="955" spans="1:3" x14ac:dyDescent="0.3">
      <c r="A955">
        <v>954</v>
      </c>
      <c r="B955" t="s">
        <v>950</v>
      </c>
      <c r="C955" t="str">
        <f>HYPERLINK("https://talan.bank.gov.ua/get-user-certificate/DA-A72c9Kyo5ApE_KJYT","Завантажити сертифікат")</f>
        <v>Завантажити сертифікат</v>
      </c>
    </row>
    <row r="956" spans="1:3" x14ac:dyDescent="0.3">
      <c r="A956">
        <v>955</v>
      </c>
      <c r="B956" t="s">
        <v>951</v>
      </c>
      <c r="C956" t="str">
        <f>HYPERLINK("https://talan.bank.gov.ua/get-user-certificate/DA-A7cDBQ6vFcXWHAOwj","Завантажити сертифікат")</f>
        <v>Завантажити сертифікат</v>
      </c>
    </row>
    <row r="957" spans="1:3" x14ac:dyDescent="0.3">
      <c r="A957">
        <v>956</v>
      </c>
      <c r="B957" t="s">
        <v>952</v>
      </c>
      <c r="C957" t="str">
        <f>HYPERLINK("https://talan.bank.gov.ua/get-user-certificate/DA-A7mp08NH2z418ePNm","Завантажити сертифікат")</f>
        <v>Завантажити сертифікат</v>
      </c>
    </row>
    <row r="958" spans="1:3" x14ac:dyDescent="0.3">
      <c r="A958">
        <v>957</v>
      </c>
      <c r="B958" t="s">
        <v>953</v>
      </c>
      <c r="C958" t="str">
        <f>HYPERLINK("https://talan.bank.gov.ua/get-user-certificate/DA-A7CTB41BZP6IRaSaa","Завантажити сертифікат")</f>
        <v>Завантажити сертифікат</v>
      </c>
    </row>
    <row r="959" spans="1:3" x14ac:dyDescent="0.3">
      <c r="A959">
        <v>958</v>
      </c>
      <c r="B959" t="s">
        <v>954</v>
      </c>
      <c r="C959" t="str">
        <f>HYPERLINK("https://talan.bank.gov.ua/get-user-certificate/DA-A7TH91xMmHaToU3vR","Завантажити сертифікат")</f>
        <v>Завантажити сертифікат</v>
      </c>
    </row>
    <row r="960" spans="1:3" x14ac:dyDescent="0.3">
      <c r="A960">
        <v>959</v>
      </c>
      <c r="B960" t="s">
        <v>955</v>
      </c>
      <c r="C960" t="str">
        <f>HYPERLINK("https://talan.bank.gov.ua/get-user-certificate/DA-A7PYjzoOJGb9nAMM6","Завантажити сертифікат")</f>
        <v>Завантажити сертифікат</v>
      </c>
    </row>
    <row r="961" spans="1:3" x14ac:dyDescent="0.3">
      <c r="A961">
        <v>960</v>
      </c>
      <c r="B961" t="s">
        <v>956</v>
      </c>
      <c r="C961" t="str">
        <f>HYPERLINK("https://talan.bank.gov.ua/get-user-certificate/DA-A74mALVuQetQn-blQ","Завантажити сертифікат")</f>
        <v>Завантажити сертифікат</v>
      </c>
    </row>
    <row r="962" spans="1:3" x14ac:dyDescent="0.3">
      <c r="A962">
        <v>961</v>
      </c>
      <c r="B962" t="s">
        <v>957</v>
      </c>
      <c r="C962" t="str">
        <f>HYPERLINK("https://talan.bank.gov.ua/get-user-certificate/DA-A7YGGNmTzJp3SA5r0","Завантажити сертифікат")</f>
        <v>Завантажити сертифікат</v>
      </c>
    </row>
    <row r="963" spans="1:3" x14ac:dyDescent="0.3">
      <c r="A963">
        <v>962</v>
      </c>
      <c r="B963" t="s">
        <v>958</v>
      </c>
      <c r="C963" t="str">
        <f>HYPERLINK("https://talan.bank.gov.ua/get-user-certificate/DA-A7taThVCyv97R1ijC","Завантажити сертифікат")</f>
        <v>Завантажити сертифікат</v>
      </c>
    </row>
    <row r="964" spans="1:3" x14ac:dyDescent="0.3">
      <c r="A964">
        <v>963</v>
      </c>
      <c r="B964" t="s">
        <v>959</v>
      </c>
      <c r="C964" t="str">
        <f>HYPERLINK("https://talan.bank.gov.ua/get-user-certificate/DA-A700j0mWYbm3xPF2S","Завантажити сертифікат")</f>
        <v>Завантажити сертифікат</v>
      </c>
    </row>
    <row r="965" spans="1:3" x14ac:dyDescent="0.3">
      <c r="A965">
        <v>964</v>
      </c>
      <c r="B965" t="s">
        <v>960</v>
      </c>
      <c r="C965" t="str">
        <f>HYPERLINK("https://talan.bank.gov.ua/get-user-certificate/DA-A77NHYfhkxd3_FaFN","Завантажити сертифікат")</f>
        <v>Завантажити сертифікат</v>
      </c>
    </row>
    <row r="966" spans="1:3" x14ac:dyDescent="0.3">
      <c r="A966">
        <v>965</v>
      </c>
      <c r="B966" t="s">
        <v>961</v>
      </c>
      <c r="C966" t="str">
        <f>HYPERLINK("https://talan.bank.gov.ua/get-user-certificate/DA-A7GV3Jur_4Rv6OKvR","Завантажити сертифікат")</f>
        <v>Завантажити сертифікат</v>
      </c>
    </row>
    <row r="967" spans="1:3" x14ac:dyDescent="0.3">
      <c r="A967">
        <v>966</v>
      </c>
      <c r="B967" t="s">
        <v>962</v>
      </c>
      <c r="C967" t="str">
        <f>HYPERLINK("https://talan.bank.gov.ua/get-user-certificate/DA-A7d4WKG7sp3Foa2wf","Завантажити сертифікат")</f>
        <v>Завантажити сертифікат</v>
      </c>
    </row>
    <row r="968" spans="1:3" x14ac:dyDescent="0.3">
      <c r="A968">
        <v>967</v>
      </c>
      <c r="B968" t="s">
        <v>963</v>
      </c>
      <c r="C968" t="str">
        <f>HYPERLINK("https://talan.bank.gov.ua/get-user-certificate/DA-A74w76GgAKYWhqXdf","Завантажити сертифікат")</f>
        <v>Завантажити сертифікат</v>
      </c>
    </row>
    <row r="969" spans="1:3" x14ac:dyDescent="0.3">
      <c r="A969">
        <v>968</v>
      </c>
      <c r="B969" t="s">
        <v>964</v>
      </c>
      <c r="C969" t="str">
        <f>HYPERLINK("https://talan.bank.gov.ua/get-user-certificate/DA-A7Pm4XHBY1oCcjc3H","Завантажити сертифікат")</f>
        <v>Завантажити сертифікат</v>
      </c>
    </row>
    <row r="970" spans="1:3" x14ac:dyDescent="0.3">
      <c r="A970">
        <v>969</v>
      </c>
      <c r="B970" t="s">
        <v>965</v>
      </c>
      <c r="C970" t="str">
        <f>HYPERLINK("https://talan.bank.gov.ua/get-user-certificate/DA-A7tRWazRdBrPIFpGN","Завантажити сертифікат")</f>
        <v>Завантажити сертифікат</v>
      </c>
    </row>
    <row r="971" spans="1:3" x14ac:dyDescent="0.3">
      <c r="A971">
        <v>970</v>
      </c>
      <c r="B971" t="s">
        <v>966</v>
      </c>
      <c r="C971" t="str">
        <f>HYPERLINK("https://talan.bank.gov.ua/get-user-certificate/DA-A7AsPFZq7NsL4TqOW","Завантажити сертифікат")</f>
        <v>Завантажити сертифікат</v>
      </c>
    </row>
    <row r="972" spans="1:3" x14ac:dyDescent="0.3">
      <c r="A972">
        <v>971</v>
      </c>
      <c r="B972" t="s">
        <v>967</v>
      </c>
      <c r="C972" t="str">
        <f>HYPERLINK("https://talan.bank.gov.ua/get-user-certificate/DA-A7RCT7kYGHuPCyJ5m","Завантажити сертифікат")</f>
        <v>Завантажити сертифікат</v>
      </c>
    </row>
    <row r="973" spans="1:3" x14ac:dyDescent="0.3">
      <c r="A973">
        <v>972</v>
      </c>
      <c r="B973" t="s">
        <v>968</v>
      </c>
      <c r="C973" t="str">
        <f>HYPERLINK("https://talan.bank.gov.ua/get-user-certificate/DA-A785xWJ5-MnNS-eU-","Завантажити сертифікат")</f>
        <v>Завантажити сертифікат</v>
      </c>
    </row>
    <row r="974" spans="1:3" x14ac:dyDescent="0.3">
      <c r="A974">
        <v>973</v>
      </c>
      <c r="B974" t="s">
        <v>969</v>
      </c>
      <c r="C974" t="str">
        <f>HYPERLINK("https://talan.bank.gov.ua/get-user-certificate/DA-A7VgZWpDDNnZZEoB-","Завантажити сертифікат")</f>
        <v>Завантажити сертифікат</v>
      </c>
    </row>
    <row r="975" spans="1:3" x14ac:dyDescent="0.3">
      <c r="A975">
        <v>974</v>
      </c>
      <c r="B975" t="s">
        <v>970</v>
      </c>
      <c r="C975" t="str">
        <f>HYPERLINK("https://talan.bank.gov.ua/get-user-certificate/DA-A7Solq9Iq-l2K8zFK","Завантажити сертифікат")</f>
        <v>Завантажити сертифікат</v>
      </c>
    </row>
    <row r="976" spans="1:3" x14ac:dyDescent="0.3">
      <c r="A976">
        <v>975</v>
      </c>
      <c r="B976" t="s">
        <v>971</v>
      </c>
      <c r="C976" t="str">
        <f>HYPERLINK("https://talan.bank.gov.ua/get-user-certificate/DA-A7F9kX82eTMFZ0HeE","Завантажити сертифікат")</f>
        <v>Завантажити сертифікат</v>
      </c>
    </row>
    <row r="977" spans="1:3" x14ac:dyDescent="0.3">
      <c r="A977">
        <v>976</v>
      </c>
      <c r="B977" t="s">
        <v>972</v>
      </c>
      <c r="C977" t="str">
        <f>HYPERLINK("https://talan.bank.gov.ua/get-user-certificate/DA-A7LVXfKc8dky653-U","Завантажити сертифікат")</f>
        <v>Завантажити сертифікат</v>
      </c>
    </row>
    <row r="978" spans="1:3" x14ac:dyDescent="0.3">
      <c r="A978">
        <v>977</v>
      </c>
      <c r="B978" t="s">
        <v>973</v>
      </c>
      <c r="C978" t="str">
        <f>HYPERLINK("https://talan.bank.gov.ua/get-user-certificate/DA-A7O3q5UV4ec9_UMEE","Завантажити сертифікат")</f>
        <v>Завантажити сертифікат</v>
      </c>
    </row>
    <row r="979" spans="1:3" x14ac:dyDescent="0.3">
      <c r="A979">
        <v>978</v>
      </c>
      <c r="B979" t="s">
        <v>974</v>
      </c>
      <c r="C979" t="str">
        <f>HYPERLINK("https://talan.bank.gov.ua/get-user-certificate/DA-A7bJB7R6Xmtrk7_uu","Завантажити сертифікат")</f>
        <v>Завантажити сертифікат</v>
      </c>
    </row>
    <row r="980" spans="1:3" x14ac:dyDescent="0.3">
      <c r="A980">
        <v>979</v>
      </c>
      <c r="B980" t="s">
        <v>975</v>
      </c>
      <c r="C980" t="str">
        <f>HYPERLINK("https://talan.bank.gov.ua/get-user-certificate/DA-A7GDXDm-B8xOWeTCw","Завантажити сертифікат")</f>
        <v>Завантажити сертифікат</v>
      </c>
    </row>
    <row r="981" spans="1:3" x14ac:dyDescent="0.3">
      <c r="A981">
        <v>980</v>
      </c>
      <c r="B981" t="s">
        <v>976</v>
      </c>
      <c r="C981" t="str">
        <f>HYPERLINK("https://talan.bank.gov.ua/get-user-certificate/DA-A7hk0y8LJ7d6TnUOm","Завантажити сертифікат")</f>
        <v>Завантажити сертифікат</v>
      </c>
    </row>
    <row r="982" spans="1:3" x14ac:dyDescent="0.3">
      <c r="A982">
        <v>981</v>
      </c>
      <c r="B982" t="s">
        <v>977</v>
      </c>
      <c r="C982" t="str">
        <f>HYPERLINK("https://talan.bank.gov.ua/get-user-certificate/DA-A7o476hWettEFsUBT","Завантажити сертифікат")</f>
        <v>Завантажити сертифікат</v>
      </c>
    </row>
    <row r="983" spans="1:3" x14ac:dyDescent="0.3">
      <c r="A983">
        <v>982</v>
      </c>
      <c r="B983" t="s">
        <v>978</v>
      </c>
      <c r="C983" t="str">
        <f>HYPERLINK("https://talan.bank.gov.ua/get-user-certificate/DA-A7tHp7emX8ZophEk6","Завантажити сертифікат")</f>
        <v>Завантажити сертифікат</v>
      </c>
    </row>
    <row r="984" spans="1:3" x14ac:dyDescent="0.3">
      <c r="A984">
        <v>983</v>
      </c>
      <c r="B984" t="s">
        <v>979</v>
      </c>
      <c r="C984" t="str">
        <f>HYPERLINK("https://talan.bank.gov.ua/get-user-certificate/DA-A7WuxmsuSMpVGCxaa","Завантажити сертифікат")</f>
        <v>Завантажити сертифікат</v>
      </c>
    </row>
    <row r="985" spans="1:3" x14ac:dyDescent="0.3">
      <c r="A985">
        <v>984</v>
      </c>
      <c r="B985" t="s">
        <v>980</v>
      </c>
      <c r="C985" t="str">
        <f>HYPERLINK("https://talan.bank.gov.ua/get-user-certificate/DA-A7jeJBsXqYNL-o4h8","Завантажити сертифікат")</f>
        <v>Завантажити сертифікат</v>
      </c>
    </row>
    <row r="986" spans="1:3" x14ac:dyDescent="0.3">
      <c r="A986">
        <v>985</v>
      </c>
      <c r="B986" t="s">
        <v>981</v>
      </c>
      <c r="C986" t="str">
        <f>HYPERLINK("https://talan.bank.gov.ua/get-user-certificate/DA-A7lnS8p2Qb0ZBsNLF","Завантажити сертифікат")</f>
        <v>Завантажити сертифікат</v>
      </c>
    </row>
    <row r="987" spans="1:3" x14ac:dyDescent="0.3">
      <c r="A987">
        <v>986</v>
      </c>
      <c r="B987" t="s">
        <v>982</v>
      </c>
      <c r="C987" t="str">
        <f>HYPERLINK("https://talan.bank.gov.ua/get-user-certificate/DA-A7sYYoaTMDEP9tgm1","Завантажити сертифікат")</f>
        <v>Завантажити сертифікат</v>
      </c>
    </row>
    <row r="988" spans="1:3" x14ac:dyDescent="0.3">
      <c r="A988">
        <v>987</v>
      </c>
      <c r="B988" t="s">
        <v>983</v>
      </c>
      <c r="C988" t="str">
        <f>HYPERLINK("https://talan.bank.gov.ua/get-user-certificate/DA-A7uOXdA7eqoPvArfJ","Завантажити сертифікат")</f>
        <v>Завантажити сертифікат</v>
      </c>
    </row>
    <row r="989" spans="1:3" x14ac:dyDescent="0.3">
      <c r="A989">
        <v>988</v>
      </c>
      <c r="B989" t="s">
        <v>984</v>
      </c>
      <c r="C989" t="str">
        <f>HYPERLINK("https://talan.bank.gov.ua/get-user-certificate/DA-A74tVBCZXIUc2IGjT","Завантажити сертифікат")</f>
        <v>Завантажити сертифікат</v>
      </c>
    </row>
    <row r="990" spans="1:3" x14ac:dyDescent="0.3">
      <c r="A990">
        <v>989</v>
      </c>
      <c r="B990" t="s">
        <v>985</v>
      </c>
      <c r="C990" t="str">
        <f>HYPERLINK("https://talan.bank.gov.ua/get-user-certificate/DA-A7DpDkyiJXzSxfr4o","Завантажити сертифікат")</f>
        <v>Завантажити сертифікат</v>
      </c>
    </row>
    <row r="991" spans="1:3" x14ac:dyDescent="0.3">
      <c r="A991">
        <v>990</v>
      </c>
      <c r="B991" t="s">
        <v>986</v>
      </c>
      <c r="C991" t="str">
        <f>HYPERLINK("https://talan.bank.gov.ua/get-user-certificate/DA-A7gi9hd5V9224YSxk","Завантажити сертифікат")</f>
        <v>Завантажити сертифікат</v>
      </c>
    </row>
    <row r="992" spans="1:3" x14ac:dyDescent="0.3">
      <c r="A992">
        <v>991</v>
      </c>
      <c r="B992" t="s">
        <v>987</v>
      </c>
      <c r="C992" t="str">
        <f>HYPERLINK("https://talan.bank.gov.ua/get-user-certificate/DA-A7S8kUjfjnejKdp7s","Завантажити сертифікат")</f>
        <v>Завантажити сертифікат</v>
      </c>
    </row>
    <row r="993" spans="1:3" x14ac:dyDescent="0.3">
      <c r="A993">
        <v>992</v>
      </c>
      <c r="B993" t="s">
        <v>988</v>
      </c>
      <c r="C993" t="str">
        <f>HYPERLINK("https://talan.bank.gov.ua/get-user-certificate/DA-A78ySin9xUoN4gB3N","Завантажити сертифікат")</f>
        <v>Завантажити сертифікат</v>
      </c>
    </row>
    <row r="994" spans="1:3" x14ac:dyDescent="0.3">
      <c r="A994">
        <v>993</v>
      </c>
      <c r="B994" t="s">
        <v>989</v>
      </c>
      <c r="C994" t="str">
        <f>HYPERLINK("https://talan.bank.gov.ua/get-user-certificate/DA-A78wmCOv941HySu1K","Завантажити сертифікат")</f>
        <v>Завантажити сертифікат</v>
      </c>
    </row>
    <row r="995" spans="1:3" x14ac:dyDescent="0.3">
      <c r="A995">
        <v>994</v>
      </c>
      <c r="B995" t="s">
        <v>990</v>
      </c>
      <c r="C995" t="str">
        <f>HYPERLINK("https://talan.bank.gov.ua/get-user-certificate/DA-A7VMF0Ach53Rr6UlS","Завантажити сертифікат")</f>
        <v>Завантажити сертифікат</v>
      </c>
    </row>
    <row r="996" spans="1:3" x14ac:dyDescent="0.3">
      <c r="A996">
        <v>995</v>
      </c>
      <c r="B996" t="s">
        <v>991</v>
      </c>
      <c r="C996" t="str">
        <f>HYPERLINK("https://talan.bank.gov.ua/get-user-certificate/DA-A7vjM5YbIzxkhTtw3","Завантажити сертифікат")</f>
        <v>Завантажити сертифікат</v>
      </c>
    </row>
    <row r="997" spans="1:3" x14ac:dyDescent="0.3">
      <c r="A997">
        <v>996</v>
      </c>
      <c r="B997" t="s">
        <v>992</v>
      </c>
      <c r="C997" t="str">
        <f>HYPERLINK("https://talan.bank.gov.ua/get-user-certificate/DA-A7lSgVXdgs-945OSQ","Завантажити сертифікат")</f>
        <v>Завантажити сертифікат</v>
      </c>
    </row>
    <row r="998" spans="1:3" x14ac:dyDescent="0.3">
      <c r="A998">
        <v>997</v>
      </c>
      <c r="B998" t="s">
        <v>993</v>
      </c>
      <c r="C998" t="str">
        <f>HYPERLINK("https://talan.bank.gov.ua/get-user-certificate/DA-A7BxbZyJfeOKEWQhl","Завантажити сертифікат")</f>
        <v>Завантажити сертифікат</v>
      </c>
    </row>
    <row r="999" spans="1:3" x14ac:dyDescent="0.3">
      <c r="A999">
        <v>998</v>
      </c>
      <c r="B999" t="s">
        <v>994</v>
      </c>
      <c r="C999" t="str">
        <f>HYPERLINK("https://talan.bank.gov.ua/get-user-certificate/DA-A7KY-gHJLkAlbIYdF","Завантажити сертифікат")</f>
        <v>Завантажити сертифікат</v>
      </c>
    </row>
    <row r="1000" spans="1:3" x14ac:dyDescent="0.3">
      <c r="A1000">
        <v>999</v>
      </c>
      <c r="B1000" t="s">
        <v>995</v>
      </c>
      <c r="C1000" t="str">
        <f>HYPERLINK("https://talan.bank.gov.ua/get-user-certificate/DA-A7g6t4nW4CTWRE5EE","Завантажити сертифікат")</f>
        <v>Завантажити сертифікат</v>
      </c>
    </row>
    <row r="1001" spans="1:3" x14ac:dyDescent="0.3">
      <c r="A1001">
        <v>1000</v>
      </c>
      <c r="B1001" t="s">
        <v>996</v>
      </c>
      <c r="C1001" t="str">
        <f>HYPERLINK("https://talan.bank.gov.ua/get-user-certificate/DA-A7MCqK-kmJ5Yi2GdB","Завантажити сертифікат")</f>
        <v>Завантажити сертифікат</v>
      </c>
    </row>
    <row r="1002" spans="1:3" x14ac:dyDescent="0.3">
      <c r="A1002">
        <v>1001</v>
      </c>
      <c r="B1002" t="s">
        <v>997</v>
      </c>
      <c r="C1002" t="str">
        <f>HYPERLINK("https://talan.bank.gov.ua/get-user-certificate/DA-A7xxrgulOFifesiCy","Завантажити сертифікат")</f>
        <v>Завантажити сертифікат</v>
      </c>
    </row>
    <row r="1003" spans="1:3" x14ac:dyDescent="0.3">
      <c r="A1003">
        <v>1002</v>
      </c>
      <c r="B1003" t="s">
        <v>998</v>
      </c>
      <c r="C1003" t="str">
        <f>HYPERLINK("https://talan.bank.gov.ua/get-user-certificate/DA-A7CzN6rCs0P1aR3fL","Завантажити сертифікат")</f>
        <v>Завантажити сертифікат</v>
      </c>
    </row>
    <row r="1004" spans="1:3" x14ac:dyDescent="0.3">
      <c r="A1004">
        <v>1003</v>
      </c>
      <c r="B1004" t="s">
        <v>999</v>
      </c>
      <c r="C1004" t="str">
        <f>HYPERLINK("https://talan.bank.gov.ua/get-user-certificate/DA-A7HNsW9sajdXSZY7G","Завантажити сертифікат")</f>
        <v>Завантажити сертифікат</v>
      </c>
    </row>
    <row r="1005" spans="1:3" x14ac:dyDescent="0.3">
      <c r="A1005">
        <v>1004</v>
      </c>
      <c r="B1005" t="s">
        <v>1000</v>
      </c>
      <c r="C1005" t="str">
        <f>HYPERLINK("https://talan.bank.gov.ua/get-user-certificate/DA-A794-Tiuo8jAwtX6h","Завантажити сертифікат")</f>
        <v>Завантажити сертифікат</v>
      </c>
    </row>
    <row r="1006" spans="1:3" x14ac:dyDescent="0.3">
      <c r="A1006">
        <v>1005</v>
      </c>
      <c r="B1006" t="s">
        <v>1001</v>
      </c>
      <c r="C1006" t="str">
        <f>HYPERLINK("https://talan.bank.gov.ua/get-user-certificate/DA-A7gN1WVKW3iNcXyuo","Завантажити сертифікат")</f>
        <v>Завантажити сертифікат</v>
      </c>
    </row>
    <row r="1007" spans="1:3" x14ac:dyDescent="0.3">
      <c r="A1007">
        <v>1006</v>
      </c>
      <c r="B1007" t="s">
        <v>1002</v>
      </c>
      <c r="C1007" t="str">
        <f>HYPERLINK("https://talan.bank.gov.ua/get-user-certificate/DA-A7Qpn1d1SqFuU_M7D","Завантажити сертифікат")</f>
        <v>Завантажити сертифікат</v>
      </c>
    </row>
    <row r="1008" spans="1:3" x14ac:dyDescent="0.3">
      <c r="A1008">
        <v>1007</v>
      </c>
      <c r="B1008" t="s">
        <v>1003</v>
      </c>
      <c r="C1008" t="str">
        <f>HYPERLINK("https://talan.bank.gov.ua/get-user-certificate/DA-A7GSwp366qfvhYGoy","Завантажити сертифікат")</f>
        <v>Завантажити сертифікат</v>
      </c>
    </row>
    <row r="1009" spans="1:3" x14ac:dyDescent="0.3">
      <c r="A1009">
        <v>1008</v>
      </c>
      <c r="B1009" t="s">
        <v>1004</v>
      </c>
      <c r="C1009" t="str">
        <f>HYPERLINK("https://talan.bank.gov.ua/get-user-certificate/DA-A7ZHHy_SnZmWxGee3","Завантажити сертифікат")</f>
        <v>Завантажити сертифікат</v>
      </c>
    </row>
    <row r="1010" spans="1:3" x14ac:dyDescent="0.3">
      <c r="A1010">
        <v>1009</v>
      </c>
      <c r="B1010" t="s">
        <v>1005</v>
      </c>
      <c r="C1010" t="str">
        <f>HYPERLINK("https://talan.bank.gov.ua/get-user-certificate/DA-A77UFHBYTaMJQLiPY","Завантажити сертифікат")</f>
        <v>Завантажити сертифікат</v>
      </c>
    </row>
    <row r="1011" spans="1:3" x14ac:dyDescent="0.3">
      <c r="A1011">
        <v>1010</v>
      </c>
      <c r="B1011" t="s">
        <v>1007</v>
      </c>
      <c r="C1011" t="str">
        <f>HYPERLINK("https://talan.bank.gov.ua/get-user-certificate/DA-A7IM3Qt8pj_K3vBeL","Завантажити сертифікат")</f>
        <v>Завантажити сертифікат</v>
      </c>
    </row>
    <row r="1012" spans="1:3" x14ac:dyDescent="0.3">
      <c r="A1012">
        <v>1011</v>
      </c>
      <c r="B1012" t="s">
        <v>1008</v>
      </c>
      <c r="C1012" t="str">
        <f>HYPERLINK("https://talan.bank.gov.ua/get-user-certificate/DA-A7a41ULHBon2pbv_y","Завантажити сертифікат")</f>
        <v>Завантажити сертифікат</v>
      </c>
    </row>
    <row r="1013" spans="1:3" x14ac:dyDescent="0.3">
      <c r="A1013">
        <v>1012</v>
      </c>
      <c r="B1013" t="s">
        <v>1009</v>
      </c>
      <c r="C1013" t="str">
        <f>HYPERLINK("https://talan.bank.gov.ua/get-user-certificate/DA-A7xo3Iy792tmSh70-","Завантажити сертифікат")</f>
        <v>Завантажити сертифікат</v>
      </c>
    </row>
    <row r="1014" spans="1:3" x14ac:dyDescent="0.3">
      <c r="A1014">
        <v>1013</v>
      </c>
      <c r="B1014" t="s">
        <v>1010</v>
      </c>
      <c r="C1014" t="str">
        <f>HYPERLINK("https://talan.bank.gov.ua/get-user-certificate/DA-A7Ye7fSUrBg_9zDdP","Завантажити сертифікат")</f>
        <v>Завантажити сертифікат</v>
      </c>
    </row>
    <row r="1015" spans="1:3" x14ac:dyDescent="0.3">
      <c r="A1015">
        <v>1014</v>
      </c>
      <c r="B1015" t="s">
        <v>1011</v>
      </c>
      <c r="C1015" t="str">
        <f>HYPERLINK("https://talan.bank.gov.ua/get-user-certificate/DA-A790r2CONgEyjrbYC","Завантажити сертифікат")</f>
        <v>Завантажити сертифікат</v>
      </c>
    </row>
    <row r="1016" spans="1:3" x14ac:dyDescent="0.3">
      <c r="A1016">
        <v>1015</v>
      </c>
      <c r="B1016" t="s">
        <v>1012</v>
      </c>
      <c r="C1016" t="str">
        <f>HYPERLINK("https://talan.bank.gov.ua/get-user-certificate/DA-A7d1xG0qqsjpwI_Hd","Завантажити сертифікат")</f>
        <v>Завантажити сертифікат</v>
      </c>
    </row>
    <row r="1017" spans="1:3" x14ac:dyDescent="0.3">
      <c r="A1017">
        <v>1016</v>
      </c>
      <c r="B1017" t="s">
        <v>1013</v>
      </c>
      <c r="C1017" t="str">
        <f>HYPERLINK("https://talan.bank.gov.ua/get-user-certificate/DA-A7q_yYtX0SCwIeFRs","Завантажити сертифікат")</f>
        <v>Завантажити сертифікат</v>
      </c>
    </row>
    <row r="1018" spans="1:3" x14ac:dyDescent="0.3">
      <c r="A1018">
        <v>1017</v>
      </c>
      <c r="B1018" t="s">
        <v>1014</v>
      </c>
      <c r="C1018" t="str">
        <f>HYPERLINK("https://talan.bank.gov.ua/get-user-certificate/DA-A7MB9rkdOingQM7hM","Завантажити сертифікат")</f>
        <v>Завантажити сертифікат</v>
      </c>
    </row>
    <row r="1019" spans="1:3" x14ac:dyDescent="0.3">
      <c r="A1019">
        <v>1018</v>
      </c>
      <c r="B1019" t="s">
        <v>1015</v>
      </c>
      <c r="C1019" t="str">
        <f>HYPERLINK("https://talan.bank.gov.ua/get-user-certificate/DA-A7tn-rnNC0B-tyL9M","Завантажити сертифікат")</f>
        <v>Завантажити сертифікат</v>
      </c>
    </row>
    <row r="1020" spans="1:3" x14ac:dyDescent="0.3">
      <c r="A1020">
        <v>1019</v>
      </c>
      <c r="B1020" t="s">
        <v>1016</v>
      </c>
      <c r="C1020" t="str">
        <f>HYPERLINK("https://talan.bank.gov.ua/get-user-certificate/DA-A7EWp5rRolw_u1uL9","Завантажити сертифікат")</f>
        <v>Завантажити сертифікат</v>
      </c>
    </row>
    <row r="1021" spans="1:3" x14ac:dyDescent="0.3">
      <c r="A1021">
        <v>1020</v>
      </c>
      <c r="B1021" t="s">
        <v>1017</v>
      </c>
      <c r="C1021" t="str">
        <f>HYPERLINK("https://talan.bank.gov.ua/get-user-certificate/DA-A7SMRH_LMSgyNkjvE","Завантажити сертифікат")</f>
        <v>Завантажити сертифікат</v>
      </c>
    </row>
    <row r="1022" spans="1:3" x14ac:dyDescent="0.3">
      <c r="A1022">
        <v>1021</v>
      </c>
      <c r="B1022" t="s">
        <v>1018</v>
      </c>
      <c r="C1022" t="str">
        <f>HYPERLINK("https://talan.bank.gov.ua/get-user-certificate/DA-A7pMPXn8pvzvDTxOq","Завантажити сертифікат")</f>
        <v>Завантажити сертифікат</v>
      </c>
    </row>
    <row r="1023" spans="1:3" x14ac:dyDescent="0.3">
      <c r="A1023">
        <v>1022</v>
      </c>
      <c r="B1023" t="s">
        <v>1019</v>
      </c>
      <c r="C1023" t="str">
        <f>HYPERLINK("https://talan.bank.gov.ua/get-user-certificate/DA-A7P3G6PPZkSM2p9Wh","Завантажити сертифікат")</f>
        <v>Завантажити сертифікат</v>
      </c>
    </row>
    <row r="1024" spans="1:3" x14ac:dyDescent="0.3">
      <c r="A1024">
        <v>1023</v>
      </c>
      <c r="B1024" t="s">
        <v>1020</v>
      </c>
      <c r="C1024" t="str">
        <f>HYPERLINK("https://talan.bank.gov.ua/get-user-certificate/DA-A7YRAXrXp8wCPivbG","Завантажити сертифікат")</f>
        <v>Завантажити сертифікат</v>
      </c>
    </row>
    <row r="1025" spans="1:3" x14ac:dyDescent="0.3">
      <c r="A1025">
        <v>1024</v>
      </c>
      <c r="B1025" t="s">
        <v>1021</v>
      </c>
      <c r="C1025" t="str">
        <f>HYPERLINK("https://talan.bank.gov.ua/get-user-certificate/DA-A7wSwykzfuXsp44kr","Завантажити сертифікат")</f>
        <v>Завантажити сертифікат</v>
      </c>
    </row>
    <row r="1026" spans="1:3" x14ac:dyDescent="0.3">
      <c r="A1026">
        <v>1025</v>
      </c>
      <c r="B1026" t="s">
        <v>1022</v>
      </c>
      <c r="C1026" t="str">
        <f>HYPERLINK("https://talan.bank.gov.ua/get-user-certificate/DA-A74FtzdrWD-s62L1r","Завантажити сертифікат")</f>
        <v>Завантажити сертифікат</v>
      </c>
    </row>
    <row r="1027" spans="1:3" x14ac:dyDescent="0.3">
      <c r="A1027">
        <v>1026</v>
      </c>
      <c r="B1027" t="s">
        <v>1023</v>
      </c>
      <c r="C1027" t="str">
        <f>HYPERLINK("https://talan.bank.gov.ua/get-user-certificate/DA-A7Mh_NYAdz37AwNl4","Завантажити сертифікат")</f>
        <v>Завантажити сертифікат</v>
      </c>
    </row>
    <row r="1028" spans="1:3" x14ac:dyDescent="0.3">
      <c r="A1028">
        <v>1027</v>
      </c>
      <c r="B1028" t="s">
        <v>1024</v>
      </c>
      <c r="C1028" t="str">
        <f>HYPERLINK("https://talan.bank.gov.ua/get-user-certificate/DA-A7mAPDgjLKtzBO2mH","Завантажити сертифікат")</f>
        <v>Завантажити сертифікат</v>
      </c>
    </row>
    <row r="1029" spans="1:3" x14ac:dyDescent="0.3">
      <c r="A1029">
        <v>1028</v>
      </c>
      <c r="B1029" t="s">
        <v>1025</v>
      </c>
      <c r="C1029" t="str">
        <f>HYPERLINK("https://talan.bank.gov.ua/get-user-certificate/DA-A7BMsLFe3_qYAVY4I","Завантажити сертифікат")</f>
        <v>Завантажити сертифікат</v>
      </c>
    </row>
    <row r="1030" spans="1:3" x14ac:dyDescent="0.3">
      <c r="A1030">
        <v>1029</v>
      </c>
      <c r="B1030" t="s">
        <v>1026</v>
      </c>
      <c r="C1030" t="str">
        <f>HYPERLINK("https://talan.bank.gov.ua/get-user-certificate/DA-A7rTFvrzaq3PfBttf","Завантажити сертифікат")</f>
        <v>Завантажити сертифікат</v>
      </c>
    </row>
    <row r="1031" spans="1:3" x14ac:dyDescent="0.3">
      <c r="A1031">
        <v>1030</v>
      </c>
      <c r="B1031" t="s">
        <v>1027</v>
      </c>
      <c r="C1031" t="str">
        <f>HYPERLINK("https://talan.bank.gov.ua/get-user-certificate/DA-A7KPM1vThO96iaPhv","Завантажити сертифікат")</f>
        <v>Завантажити сертифікат</v>
      </c>
    </row>
    <row r="1032" spans="1:3" x14ac:dyDescent="0.3">
      <c r="A1032">
        <v>1031</v>
      </c>
      <c r="B1032" t="s">
        <v>1028</v>
      </c>
      <c r="C1032" t="str">
        <f>HYPERLINK("https://talan.bank.gov.ua/get-user-certificate/DA-A72UHjksBGxFBS9AO","Завантажити сертифікат")</f>
        <v>Завантажити сертифікат</v>
      </c>
    </row>
    <row r="1033" spans="1:3" x14ac:dyDescent="0.3">
      <c r="A1033">
        <v>1032</v>
      </c>
      <c r="B1033" t="s">
        <v>1029</v>
      </c>
      <c r="C1033" t="str">
        <f>HYPERLINK("https://talan.bank.gov.ua/get-user-certificate/DA-A7VgG64vL6bWZfq9o","Завантажити сертифікат")</f>
        <v>Завантажити сертифікат</v>
      </c>
    </row>
    <row r="1034" spans="1:3" x14ac:dyDescent="0.3">
      <c r="A1034">
        <v>1033</v>
      </c>
      <c r="B1034" t="s">
        <v>1030</v>
      </c>
      <c r="C1034" t="str">
        <f>HYPERLINK("https://talan.bank.gov.ua/get-user-certificate/DA-A7oUyJ5giUXXliUyR","Завантажити сертифікат")</f>
        <v>Завантажити сертифікат</v>
      </c>
    </row>
    <row r="1035" spans="1:3" x14ac:dyDescent="0.3">
      <c r="A1035">
        <v>1034</v>
      </c>
      <c r="B1035" t="s">
        <v>1031</v>
      </c>
      <c r="C1035" t="str">
        <f>HYPERLINK("https://talan.bank.gov.ua/get-user-certificate/DA-A7kJxqWhczSGR7XAD","Завантажити сертифікат")</f>
        <v>Завантажити сертифікат</v>
      </c>
    </row>
    <row r="1036" spans="1:3" x14ac:dyDescent="0.3">
      <c r="A1036">
        <v>1035</v>
      </c>
      <c r="B1036" t="s">
        <v>1032</v>
      </c>
      <c r="C1036" t="str">
        <f>HYPERLINK("https://talan.bank.gov.ua/get-user-certificate/DA-A7CnxM1k-mHQaN-7T","Завантажити сертифікат")</f>
        <v>Завантажити сертифікат</v>
      </c>
    </row>
    <row r="1037" spans="1:3" x14ac:dyDescent="0.3">
      <c r="A1037">
        <v>1036</v>
      </c>
      <c r="B1037" t="s">
        <v>1033</v>
      </c>
      <c r="C1037" t="str">
        <f>HYPERLINK("https://talan.bank.gov.ua/get-user-certificate/DA-A7oI0uOvvon7dtAvn","Завантажити сертифікат")</f>
        <v>Завантажити сертифікат</v>
      </c>
    </row>
    <row r="1038" spans="1:3" x14ac:dyDescent="0.3">
      <c r="A1038">
        <v>1037</v>
      </c>
      <c r="B1038" t="s">
        <v>1034</v>
      </c>
      <c r="C1038" t="str">
        <f>HYPERLINK("https://talan.bank.gov.ua/get-user-certificate/DA-A7yYkUXkz8Z_rHP34","Завантажити сертифікат")</f>
        <v>Завантажити сертифікат</v>
      </c>
    </row>
    <row r="1039" spans="1:3" x14ac:dyDescent="0.3">
      <c r="A1039">
        <v>1038</v>
      </c>
      <c r="B1039" t="s">
        <v>1035</v>
      </c>
      <c r="C1039" t="str">
        <f>HYPERLINK("https://talan.bank.gov.ua/get-user-certificate/DA-A7f_KTrbI74mk2GD4","Завантажити сертифікат")</f>
        <v>Завантажити сертифікат</v>
      </c>
    </row>
    <row r="1040" spans="1:3" x14ac:dyDescent="0.3">
      <c r="A1040">
        <v>1039</v>
      </c>
      <c r="B1040" t="s">
        <v>1036</v>
      </c>
      <c r="C1040" t="str">
        <f>HYPERLINK("https://talan.bank.gov.ua/get-user-certificate/DA-A7ViB6ujIFfN7VMjw","Завантажити сертифікат")</f>
        <v>Завантажити сертифікат</v>
      </c>
    </row>
    <row r="1041" spans="1:3" x14ac:dyDescent="0.3">
      <c r="A1041">
        <v>1040</v>
      </c>
      <c r="B1041" t="s">
        <v>1037</v>
      </c>
      <c r="C1041" t="str">
        <f>HYPERLINK("https://talan.bank.gov.ua/get-user-certificate/DA-A79gvS_N3x6ptciKd","Завантажити сертифікат")</f>
        <v>Завантажити сертифікат</v>
      </c>
    </row>
    <row r="1042" spans="1:3" x14ac:dyDescent="0.3">
      <c r="A1042">
        <v>1041</v>
      </c>
      <c r="B1042" t="s">
        <v>1038</v>
      </c>
      <c r="C1042" t="str">
        <f>HYPERLINK("https://talan.bank.gov.ua/get-user-certificate/DA-A7flHA0GkmmWgDlNb","Завантажити сертифікат")</f>
        <v>Завантажити сертифікат</v>
      </c>
    </row>
    <row r="1043" spans="1:3" x14ac:dyDescent="0.3">
      <c r="A1043">
        <v>1042</v>
      </c>
      <c r="B1043" t="s">
        <v>1039</v>
      </c>
      <c r="C1043" t="str">
        <f>HYPERLINK("https://talan.bank.gov.ua/get-user-certificate/DA-A7v7EjQ7qB-q3aR2v","Завантажити сертифікат")</f>
        <v>Завантажити сертифікат</v>
      </c>
    </row>
    <row r="1044" spans="1:3" x14ac:dyDescent="0.3">
      <c r="A1044">
        <v>1043</v>
      </c>
      <c r="B1044" t="s">
        <v>1040</v>
      </c>
      <c r="C1044" t="str">
        <f>HYPERLINK("https://talan.bank.gov.ua/get-user-certificate/DA-A7PR1gnS5mCcm3b9W","Завантажити сертифікат")</f>
        <v>Завантажити сертифікат</v>
      </c>
    </row>
    <row r="1045" spans="1:3" x14ac:dyDescent="0.3">
      <c r="A1045">
        <v>1044</v>
      </c>
      <c r="B1045" t="s">
        <v>1041</v>
      </c>
      <c r="C1045" t="str">
        <f>HYPERLINK("https://talan.bank.gov.ua/get-user-certificate/DA-A7DMHS-YDZm-xTq2r","Завантажити сертифікат")</f>
        <v>Завантажити сертифікат</v>
      </c>
    </row>
    <row r="1046" spans="1:3" x14ac:dyDescent="0.3">
      <c r="A1046">
        <v>1045</v>
      </c>
      <c r="B1046" t="s">
        <v>1042</v>
      </c>
      <c r="C1046" t="str">
        <f>HYPERLINK("https://talan.bank.gov.ua/get-user-certificate/DA-A7GzTOOmUWxmrBq97","Завантажити сертифікат")</f>
        <v>Завантажити сертифікат</v>
      </c>
    </row>
    <row r="1047" spans="1:3" x14ac:dyDescent="0.3">
      <c r="A1047">
        <v>1046</v>
      </c>
      <c r="B1047" t="s">
        <v>1043</v>
      </c>
      <c r="C1047" t="str">
        <f>HYPERLINK("https://talan.bank.gov.ua/get-user-certificate/DA-A7YkbjOUoE4pINr24","Завантажити сертифікат")</f>
        <v>Завантажити сертифікат</v>
      </c>
    </row>
    <row r="1048" spans="1:3" x14ac:dyDescent="0.3">
      <c r="A1048">
        <v>1047</v>
      </c>
      <c r="B1048" t="s">
        <v>1044</v>
      </c>
      <c r="C1048" t="str">
        <f>HYPERLINK("https://talan.bank.gov.ua/get-user-certificate/DA-A716nimdazMwrB6ce","Завантажити сертифікат")</f>
        <v>Завантажити сертифікат</v>
      </c>
    </row>
    <row r="1049" spans="1:3" x14ac:dyDescent="0.3">
      <c r="A1049">
        <v>1048</v>
      </c>
      <c r="B1049" t="s">
        <v>1045</v>
      </c>
      <c r="C1049" t="str">
        <f>HYPERLINK("https://talan.bank.gov.ua/get-user-certificate/DA-A7-Ch113GZLe5hvvD","Завантажити сертифікат")</f>
        <v>Завантажити сертифікат</v>
      </c>
    </row>
    <row r="1050" spans="1:3" x14ac:dyDescent="0.3">
      <c r="A1050">
        <v>1049</v>
      </c>
      <c r="B1050" t="s">
        <v>1046</v>
      </c>
      <c r="C1050" t="str">
        <f>HYPERLINK("https://talan.bank.gov.ua/get-user-certificate/DA-A7BFNGb4RdOjKarvw","Завантажити сертифікат")</f>
        <v>Завантажити сертифікат</v>
      </c>
    </row>
    <row r="1051" spans="1:3" x14ac:dyDescent="0.3">
      <c r="A1051">
        <v>1050</v>
      </c>
      <c r="B1051" t="s">
        <v>1047</v>
      </c>
      <c r="C1051" t="str">
        <f>HYPERLINK("https://talan.bank.gov.ua/get-user-certificate/DA-A7E1xUq4AKYKDiI31","Завантажити сертифікат")</f>
        <v>Завантажити сертифікат</v>
      </c>
    </row>
    <row r="1052" spans="1:3" x14ac:dyDescent="0.3">
      <c r="A1052">
        <v>1051</v>
      </c>
      <c r="B1052" t="s">
        <v>1048</v>
      </c>
      <c r="C1052" t="str">
        <f>HYPERLINK("https://talan.bank.gov.ua/get-user-certificate/DA-A7Xw-T6c4en-EvsXr","Завантажити сертифікат")</f>
        <v>Завантажити сертифікат</v>
      </c>
    </row>
    <row r="1053" spans="1:3" x14ac:dyDescent="0.3">
      <c r="A1053">
        <v>1052</v>
      </c>
      <c r="B1053" t="s">
        <v>1049</v>
      </c>
      <c r="C1053" t="str">
        <f>HYPERLINK("https://talan.bank.gov.ua/get-user-certificate/DA-A7ztw1PncpvwqaTPD","Завантажити сертифікат")</f>
        <v>Завантажити сертифікат</v>
      </c>
    </row>
    <row r="1054" spans="1:3" x14ac:dyDescent="0.3">
      <c r="A1054">
        <v>1053</v>
      </c>
      <c r="B1054" t="s">
        <v>1050</v>
      </c>
      <c r="C1054" t="str">
        <f>HYPERLINK("https://talan.bank.gov.ua/get-user-certificate/DA-A7PJHt9IKEGmq1t5C","Завантажити сертифікат")</f>
        <v>Завантажити сертифікат</v>
      </c>
    </row>
    <row r="1055" spans="1:3" x14ac:dyDescent="0.3">
      <c r="A1055">
        <v>1054</v>
      </c>
      <c r="B1055" t="s">
        <v>1051</v>
      </c>
      <c r="C1055" t="str">
        <f>HYPERLINK("https://talan.bank.gov.ua/get-user-certificate/DA-A7ADHZ-gkyG484Dlq","Завантажити сертифікат")</f>
        <v>Завантажити сертифікат</v>
      </c>
    </row>
    <row r="1056" spans="1:3" x14ac:dyDescent="0.3">
      <c r="A1056">
        <v>1055</v>
      </c>
      <c r="B1056" t="s">
        <v>1052</v>
      </c>
      <c r="C1056" t="str">
        <f>HYPERLINK("https://talan.bank.gov.ua/get-user-certificate/DA-A7LY3rz3qBwMa8ZnE","Завантажити сертифікат")</f>
        <v>Завантажити сертифікат</v>
      </c>
    </row>
    <row r="1057" spans="1:3" x14ac:dyDescent="0.3">
      <c r="A1057">
        <v>1056</v>
      </c>
      <c r="B1057" t="s">
        <v>1053</v>
      </c>
      <c r="C1057" t="str">
        <f>HYPERLINK("https://talan.bank.gov.ua/get-user-certificate/DA-A7LxBsO7_3XZGX9TP","Завантажити сертифікат")</f>
        <v>Завантажити сертифікат</v>
      </c>
    </row>
    <row r="1058" spans="1:3" x14ac:dyDescent="0.3">
      <c r="A1058">
        <v>1057</v>
      </c>
      <c r="B1058" t="s">
        <v>1054</v>
      </c>
      <c r="C1058" t="str">
        <f>HYPERLINK("https://talan.bank.gov.ua/get-user-certificate/DA-A7neaZHcDY6Ko2C5P","Завантажити сертифікат")</f>
        <v>Завантажити сертифікат</v>
      </c>
    </row>
    <row r="1059" spans="1:3" x14ac:dyDescent="0.3">
      <c r="A1059">
        <v>1058</v>
      </c>
      <c r="B1059" t="s">
        <v>1055</v>
      </c>
      <c r="C1059" t="str">
        <f>HYPERLINK("https://talan.bank.gov.ua/get-user-certificate/DA-A7szWNfYMXrkJhrQq","Завантажити сертифікат")</f>
        <v>Завантажити сертифікат</v>
      </c>
    </row>
    <row r="1060" spans="1:3" x14ac:dyDescent="0.3">
      <c r="A1060">
        <v>1059</v>
      </c>
      <c r="B1060" t="s">
        <v>1056</v>
      </c>
      <c r="C1060" t="str">
        <f>HYPERLINK("https://talan.bank.gov.ua/get-user-certificate/DA-A78dx6_qK-BLSEKmk","Завантажити сертифікат")</f>
        <v>Завантажити сертифікат</v>
      </c>
    </row>
    <row r="1061" spans="1:3" x14ac:dyDescent="0.3">
      <c r="A1061">
        <v>1060</v>
      </c>
      <c r="B1061" t="s">
        <v>1057</v>
      </c>
      <c r="C1061" t="str">
        <f>HYPERLINK("https://talan.bank.gov.ua/get-user-certificate/DA-A7AD0eYfl7RUbaMRu","Завантажити сертифікат")</f>
        <v>Завантажити сертифікат</v>
      </c>
    </row>
    <row r="1062" spans="1:3" x14ac:dyDescent="0.3">
      <c r="A1062">
        <v>1061</v>
      </c>
      <c r="B1062" t="s">
        <v>1058</v>
      </c>
      <c r="C1062" t="str">
        <f>HYPERLINK("https://talan.bank.gov.ua/get-user-certificate/DA-A779MlILqt61PI_Jl","Завантажити сертифікат")</f>
        <v>Завантажити сертифікат</v>
      </c>
    </row>
    <row r="1063" spans="1:3" x14ac:dyDescent="0.3">
      <c r="A1063">
        <v>1062</v>
      </c>
      <c r="B1063" t="s">
        <v>1059</v>
      </c>
      <c r="C1063" t="str">
        <f>HYPERLINK("https://talan.bank.gov.ua/get-user-certificate/DA-A7BKPzD7TK83OHQHO","Завантажити сертифікат")</f>
        <v>Завантажити сертифікат</v>
      </c>
    </row>
    <row r="1064" spans="1:3" x14ac:dyDescent="0.3">
      <c r="A1064">
        <v>1063</v>
      </c>
      <c r="B1064" t="s">
        <v>1060</v>
      </c>
      <c r="C1064" t="str">
        <f>HYPERLINK("https://talan.bank.gov.ua/get-user-certificate/DA-A7CSp92vv6pNvw75y","Завантажити сертифікат")</f>
        <v>Завантажити сертифікат</v>
      </c>
    </row>
    <row r="1065" spans="1:3" x14ac:dyDescent="0.3">
      <c r="A1065">
        <v>1064</v>
      </c>
      <c r="B1065" t="s">
        <v>1061</v>
      </c>
      <c r="C1065" t="str">
        <f>HYPERLINK("https://talan.bank.gov.ua/get-user-certificate/DA-A7J04VtG8wziPY6In","Завантажити сертифікат")</f>
        <v>Завантажити сертифікат</v>
      </c>
    </row>
    <row r="1066" spans="1:3" x14ac:dyDescent="0.3">
      <c r="A1066">
        <v>1065</v>
      </c>
      <c r="B1066" t="s">
        <v>1062</v>
      </c>
      <c r="C1066" t="str">
        <f>HYPERLINK("https://talan.bank.gov.ua/get-user-certificate/DA-A73PATA1bqRdj4O-C","Завантажити сертифікат")</f>
        <v>Завантажити сертифікат</v>
      </c>
    </row>
    <row r="1067" spans="1:3" x14ac:dyDescent="0.3">
      <c r="A1067">
        <v>1066</v>
      </c>
      <c r="B1067" t="s">
        <v>1063</v>
      </c>
      <c r="C1067" t="str">
        <f>HYPERLINK("https://talan.bank.gov.ua/get-user-certificate/DA-A7Fke6d_wQT3ZLNBL","Завантажити сертифікат")</f>
        <v>Завантажити сертифікат</v>
      </c>
    </row>
    <row r="1068" spans="1:3" x14ac:dyDescent="0.3">
      <c r="A1068">
        <v>1067</v>
      </c>
      <c r="B1068" t="s">
        <v>1064</v>
      </c>
      <c r="C1068" t="str">
        <f>HYPERLINK("https://talan.bank.gov.ua/get-user-certificate/DA-A7WM-XydpkWElSJFD","Завантажити сертифікат")</f>
        <v>Завантажити сертифікат</v>
      </c>
    </row>
    <row r="1069" spans="1:3" x14ac:dyDescent="0.3">
      <c r="A1069">
        <v>1068</v>
      </c>
      <c r="B1069" t="s">
        <v>1065</v>
      </c>
      <c r="C1069" t="str">
        <f>HYPERLINK("https://talan.bank.gov.ua/get-user-certificate/DA-A7xRB6rKLO2d8wsAR","Завантажити сертифікат")</f>
        <v>Завантажити сертифікат</v>
      </c>
    </row>
    <row r="1070" spans="1:3" x14ac:dyDescent="0.3">
      <c r="A1070">
        <v>1069</v>
      </c>
      <c r="B1070" t="s">
        <v>1066</v>
      </c>
      <c r="C1070" t="str">
        <f>HYPERLINK("https://talan.bank.gov.ua/get-user-certificate/DA-A7L_aXZeM2oJm0EY2","Завантажити сертифікат")</f>
        <v>Завантажити сертифікат</v>
      </c>
    </row>
    <row r="1071" spans="1:3" x14ac:dyDescent="0.3">
      <c r="A1071">
        <v>1070</v>
      </c>
      <c r="B1071" t="s">
        <v>1067</v>
      </c>
      <c r="C1071" t="str">
        <f>HYPERLINK("https://talan.bank.gov.ua/get-user-certificate/DA-A7cW3ndaOHeoY2Ymw","Завантажити сертифікат")</f>
        <v>Завантажити сертифікат</v>
      </c>
    </row>
    <row r="1072" spans="1:3" x14ac:dyDescent="0.3">
      <c r="A1072">
        <v>1071</v>
      </c>
      <c r="B1072" t="s">
        <v>1068</v>
      </c>
      <c r="C1072" t="str">
        <f>HYPERLINK("https://talan.bank.gov.ua/get-user-certificate/DA-A7KT6uVj8G9RnNc7E","Завантажити сертифікат")</f>
        <v>Завантажити сертифікат</v>
      </c>
    </row>
    <row r="1073" spans="1:3" x14ac:dyDescent="0.3">
      <c r="A1073">
        <v>1072</v>
      </c>
      <c r="B1073" t="s">
        <v>1069</v>
      </c>
      <c r="C1073" t="str">
        <f>HYPERLINK("https://talan.bank.gov.ua/get-user-certificate/DA-A7lDZn76yDGbOrOSB","Завантажити сертифікат")</f>
        <v>Завантажити сертифікат</v>
      </c>
    </row>
    <row r="1074" spans="1:3" x14ac:dyDescent="0.3">
      <c r="A1074">
        <v>1073</v>
      </c>
      <c r="B1074" t="s">
        <v>1070</v>
      </c>
      <c r="C1074" t="str">
        <f>HYPERLINK("https://talan.bank.gov.ua/get-user-certificate/DA-A7jOGqTcEvbeXk4lU","Завантажити сертифікат")</f>
        <v>Завантажити сертифікат</v>
      </c>
    </row>
    <row r="1075" spans="1:3" x14ac:dyDescent="0.3">
      <c r="A1075">
        <v>1074</v>
      </c>
      <c r="B1075" t="s">
        <v>1071</v>
      </c>
      <c r="C1075" t="str">
        <f>HYPERLINK("https://talan.bank.gov.ua/get-user-certificate/DA-A7NV6Ofp08A70KF-W","Завантажити сертифікат")</f>
        <v>Завантажити сертифікат</v>
      </c>
    </row>
    <row r="1076" spans="1:3" x14ac:dyDescent="0.3">
      <c r="A1076">
        <v>1075</v>
      </c>
      <c r="B1076" t="s">
        <v>1072</v>
      </c>
      <c r="C1076" t="str">
        <f>HYPERLINK("https://talan.bank.gov.ua/get-user-certificate/DA-A7lKDYN_-3I6SojgU","Завантажити сертифікат")</f>
        <v>Завантажити сертифікат</v>
      </c>
    </row>
    <row r="1077" spans="1:3" x14ac:dyDescent="0.3">
      <c r="A1077">
        <v>1076</v>
      </c>
      <c r="B1077" t="s">
        <v>1073</v>
      </c>
      <c r="C1077" t="str">
        <f>HYPERLINK("https://talan.bank.gov.ua/get-user-certificate/DA-A7qzePBgath3B-w1j","Завантажити сертифікат")</f>
        <v>Завантажити сертифікат</v>
      </c>
    </row>
    <row r="1078" spans="1:3" x14ac:dyDescent="0.3">
      <c r="A1078">
        <v>1077</v>
      </c>
      <c r="B1078" t="s">
        <v>1074</v>
      </c>
      <c r="C1078" t="str">
        <f>HYPERLINK("https://talan.bank.gov.ua/get-user-certificate/DA-A7wCls4z1u_G35NWd","Завантажити сертифікат")</f>
        <v>Завантажити сертифікат</v>
      </c>
    </row>
    <row r="1079" spans="1:3" x14ac:dyDescent="0.3">
      <c r="A1079">
        <v>1078</v>
      </c>
      <c r="B1079" t="s">
        <v>1075</v>
      </c>
      <c r="C1079" t="str">
        <f>HYPERLINK("https://talan.bank.gov.ua/get-user-certificate/DA-A7jj_SjlwwBDq7N1U","Завантажити сертифікат")</f>
        <v>Завантажити сертифікат</v>
      </c>
    </row>
    <row r="1080" spans="1:3" x14ac:dyDescent="0.3">
      <c r="A1080">
        <v>1079</v>
      </c>
      <c r="B1080" t="s">
        <v>1076</v>
      </c>
      <c r="C1080" t="str">
        <f>HYPERLINK("https://talan.bank.gov.ua/get-user-certificate/DA-A7Re9akqoC3IHrXre","Завантажити сертифікат")</f>
        <v>Завантажити сертифікат</v>
      </c>
    </row>
    <row r="1081" spans="1:3" x14ac:dyDescent="0.3">
      <c r="A1081">
        <v>1080</v>
      </c>
      <c r="B1081" t="s">
        <v>1077</v>
      </c>
      <c r="C1081" t="str">
        <f>HYPERLINK("https://talan.bank.gov.ua/get-user-certificate/DA-A7tkdWyu01ii5SaOr","Завантажити сертифікат")</f>
        <v>Завантажити сертифікат</v>
      </c>
    </row>
    <row r="1082" spans="1:3" x14ac:dyDescent="0.3">
      <c r="A1082">
        <v>1081</v>
      </c>
      <c r="B1082" t="s">
        <v>1078</v>
      </c>
      <c r="C1082" t="str">
        <f>HYPERLINK("https://talan.bank.gov.ua/get-user-certificate/DA-A772R6pSaYiCplBNA","Завантажити сертифікат")</f>
        <v>Завантажити сертифікат</v>
      </c>
    </row>
    <row r="1083" spans="1:3" x14ac:dyDescent="0.3">
      <c r="A1083">
        <v>1082</v>
      </c>
      <c r="B1083" t="s">
        <v>1079</v>
      </c>
      <c r="C1083" t="str">
        <f>HYPERLINK("https://talan.bank.gov.ua/get-user-certificate/DA-A7_p-hTsj6rmV9LVr","Завантажити сертифікат")</f>
        <v>Завантажити сертифікат</v>
      </c>
    </row>
    <row r="1084" spans="1:3" x14ac:dyDescent="0.3">
      <c r="A1084">
        <v>1083</v>
      </c>
      <c r="B1084" t="s">
        <v>1080</v>
      </c>
      <c r="C1084" t="str">
        <f>HYPERLINK("https://talan.bank.gov.ua/get-user-certificate/DA-A7D5eJaaYvtJH3wOD","Завантажити сертифікат")</f>
        <v>Завантажити сертифікат</v>
      </c>
    </row>
    <row r="1085" spans="1:3" x14ac:dyDescent="0.3">
      <c r="A1085">
        <v>1084</v>
      </c>
      <c r="B1085" t="s">
        <v>1081</v>
      </c>
      <c r="C1085" t="str">
        <f>HYPERLINK("https://talan.bank.gov.ua/get-user-certificate/DA-A7i4GpmXKMMmSbZfz","Завантажити сертифікат")</f>
        <v>Завантажити сертифікат</v>
      </c>
    </row>
    <row r="1086" spans="1:3" x14ac:dyDescent="0.3">
      <c r="A1086">
        <v>1085</v>
      </c>
      <c r="B1086" t="s">
        <v>1082</v>
      </c>
      <c r="C1086" t="str">
        <f>HYPERLINK("https://talan.bank.gov.ua/get-user-certificate/DA-A75F5Fq--N1z79Euj","Завантажити сертифікат")</f>
        <v>Завантажити сертифікат</v>
      </c>
    </row>
    <row r="1087" spans="1:3" x14ac:dyDescent="0.3">
      <c r="A1087">
        <v>1086</v>
      </c>
      <c r="B1087" t="s">
        <v>1083</v>
      </c>
      <c r="C1087" t="str">
        <f>HYPERLINK("https://talan.bank.gov.ua/get-user-certificate/DA-A7eUWo1RkJRmwB3G-","Завантажити сертифікат")</f>
        <v>Завантажити сертифікат</v>
      </c>
    </row>
    <row r="1088" spans="1:3" x14ac:dyDescent="0.3">
      <c r="A1088">
        <v>1087</v>
      </c>
      <c r="B1088" t="s">
        <v>663</v>
      </c>
      <c r="C1088" t="str">
        <f>HYPERLINK("https://talan.bank.gov.ua/get-user-certificate/DA-A7RhfAjQpHnqO5RX0","Завантажити сертифікат")</f>
        <v>Завантажити сертифікат</v>
      </c>
    </row>
    <row r="1089" spans="1:3" x14ac:dyDescent="0.3">
      <c r="A1089">
        <v>1088</v>
      </c>
      <c r="B1089" t="s">
        <v>1084</v>
      </c>
      <c r="C1089" t="str">
        <f>HYPERLINK("https://talan.bank.gov.ua/get-user-certificate/DA-A7CeYLFTPMql4mmVr","Завантажити сертифікат")</f>
        <v>Завантажити сертифікат</v>
      </c>
    </row>
    <row r="1090" spans="1:3" x14ac:dyDescent="0.3">
      <c r="A1090">
        <v>1089</v>
      </c>
      <c r="B1090" t="s">
        <v>753</v>
      </c>
      <c r="C1090" t="str">
        <f>HYPERLINK("https://talan.bank.gov.ua/get-user-certificate/DA-A7b_j-KZGmgsOdZya","Завантажити сертифікат")</f>
        <v>Завантажити сертифікат</v>
      </c>
    </row>
    <row r="1091" spans="1:3" x14ac:dyDescent="0.3">
      <c r="A1091">
        <v>1090</v>
      </c>
      <c r="B1091" t="s">
        <v>1085</v>
      </c>
      <c r="C1091" t="str">
        <f>HYPERLINK("https://talan.bank.gov.ua/get-user-certificate/DA-A7LfRiwsuddXRDXNU","Завантажити сертифікат")</f>
        <v>Завантажити сертифікат</v>
      </c>
    </row>
    <row r="1092" spans="1:3" x14ac:dyDescent="0.3">
      <c r="A1092">
        <v>1091</v>
      </c>
      <c r="B1092" t="s">
        <v>1086</v>
      </c>
      <c r="C1092" t="str">
        <f>HYPERLINK("https://talan.bank.gov.ua/get-user-certificate/DA-A7CJXsGqzNH8ucRtg","Завантажити сертифікат")</f>
        <v>Завантажити сертифікат</v>
      </c>
    </row>
    <row r="1093" spans="1:3" x14ac:dyDescent="0.3">
      <c r="A1093">
        <v>1092</v>
      </c>
      <c r="B1093" t="s">
        <v>1087</v>
      </c>
      <c r="C1093" t="str">
        <f>HYPERLINK("https://talan.bank.gov.ua/get-user-certificate/DA-A70DvgaXntl5P50IW","Завантажити сертифікат")</f>
        <v>Завантажити сертифікат</v>
      </c>
    </row>
    <row r="1094" spans="1:3" x14ac:dyDescent="0.3">
      <c r="A1094">
        <v>1093</v>
      </c>
      <c r="B1094" t="s">
        <v>1088</v>
      </c>
      <c r="C1094" t="str">
        <f>HYPERLINK("https://talan.bank.gov.ua/get-user-certificate/DA-A7z30AGLNEUPPzZa9","Завантажити сертифікат")</f>
        <v>Завантажити сертифікат</v>
      </c>
    </row>
    <row r="1095" spans="1:3" x14ac:dyDescent="0.3">
      <c r="A1095">
        <v>1094</v>
      </c>
      <c r="B1095" t="s">
        <v>1089</v>
      </c>
      <c r="C1095" t="str">
        <f>HYPERLINK("https://talan.bank.gov.ua/get-user-certificate/DA-A79cQ803Z59zeHqPk","Завантажити сертифікат")</f>
        <v>Завантажити сертифікат</v>
      </c>
    </row>
    <row r="1096" spans="1:3" x14ac:dyDescent="0.3">
      <c r="A1096">
        <v>1095</v>
      </c>
      <c r="B1096" t="s">
        <v>1090</v>
      </c>
      <c r="C1096" t="str">
        <f>HYPERLINK("https://talan.bank.gov.ua/get-user-certificate/DA-A7GQ0bzBDLBBhnkzy","Завантажити сертифікат")</f>
        <v>Завантажити сертифікат</v>
      </c>
    </row>
    <row r="1097" spans="1:3" x14ac:dyDescent="0.3">
      <c r="A1097">
        <v>1096</v>
      </c>
      <c r="B1097" t="s">
        <v>1091</v>
      </c>
      <c r="C1097" t="str">
        <f>HYPERLINK("https://talan.bank.gov.ua/get-user-certificate/DA-A7YTXQYWnE8kwbZWt","Завантажити сертифікат")</f>
        <v>Завантажити сертифікат</v>
      </c>
    </row>
    <row r="1098" spans="1:3" x14ac:dyDescent="0.3">
      <c r="A1098">
        <v>1097</v>
      </c>
      <c r="B1098" t="s">
        <v>1092</v>
      </c>
      <c r="C1098" t="str">
        <f>HYPERLINK("https://talan.bank.gov.ua/get-user-certificate/DA-A7Yz7r6TD_2UnI7Xo","Завантажити сертифікат")</f>
        <v>Завантажити сертифікат</v>
      </c>
    </row>
    <row r="1099" spans="1:3" x14ac:dyDescent="0.3">
      <c r="A1099">
        <v>1098</v>
      </c>
      <c r="B1099" t="s">
        <v>1093</v>
      </c>
      <c r="C1099" t="str">
        <f>HYPERLINK("https://talan.bank.gov.ua/get-user-certificate/DA-A7Q8P5TicXC65kyqF","Завантажити сертифікат")</f>
        <v>Завантажити сертифікат</v>
      </c>
    </row>
    <row r="1100" spans="1:3" x14ac:dyDescent="0.3">
      <c r="A1100">
        <v>1099</v>
      </c>
      <c r="B1100" t="s">
        <v>656</v>
      </c>
      <c r="C1100" t="str">
        <f>HYPERLINK("https://talan.bank.gov.ua/get-user-certificate/DA-A7LLmaNmjIsVS5vX-","Завантажити сертифікат")</f>
        <v>Завантажити сертифікат</v>
      </c>
    </row>
    <row r="1101" spans="1:3" x14ac:dyDescent="0.3">
      <c r="A1101">
        <v>1100</v>
      </c>
      <c r="B1101" t="s">
        <v>657</v>
      </c>
      <c r="C1101" t="str">
        <f>HYPERLINK("https://talan.bank.gov.ua/get-user-certificate/DA-A72fEXU-s8zAPwsWZ","Завантажити сертифікат")</f>
        <v>Завантажити сертифікат</v>
      </c>
    </row>
    <row r="1102" spans="1:3" x14ac:dyDescent="0.3">
      <c r="A1102">
        <v>1101</v>
      </c>
      <c r="B1102" t="s">
        <v>1094</v>
      </c>
      <c r="C1102" t="str">
        <f>HYPERLINK("https://talan.bank.gov.ua/get-user-certificate/DA-A7HOBTqfDMdP8cTqA","Завантажити сертифікат")</f>
        <v>Завантажити сертифікат</v>
      </c>
    </row>
    <row r="1103" spans="1:3" x14ac:dyDescent="0.3">
      <c r="A1103">
        <v>1102</v>
      </c>
      <c r="B1103" t="s">
        <v>1095</v>
      </c>
      <c r="C1103" t="str">
        <f>HYPERLINK("https://talan.bank.gov.ua/get-user-certificate/DA-A7HsbBtZr2tNTJs5X","Завантажити сертифікат")</f>
        <v>Завантажити сертифікат</v>
      </c>
    </row>
    <row r="1104" spans="1:3" x14ac:dyDescent="0.3">
      <c r="A1104">
        <v>1103</v>
      </c>
      <c r="B1104" t="s">
        <v>1096</v>
      </c>
      <c r="C1104" t="str">
        <f>HYPERLINK("https://talan.bank.gov.ua/get-user-certificate/DA-A78dyY-3BEw33H5GJ","Завантажити сертифікат")</f>
        <v>Завантажити сертифікат</v>
      </c>
    </row>
    <row r="1105" spans="1:3" x14ac:dyDescent="0.3">
      <c r="A1105">
        <v>1104</v>
      </c>
      <c r="B1105" t="s">
        <v>1097</v>
      </c>
      <c r="C1105" t="str">
        <f>HYPERLINK("https://talan.bank.gov.ua/get-user-certificate/DA-A7-a791fDFmSBNPS3","Завантажити сертифікат")</f>
        <v>Завантажити сертифікат</v>
      </c>
    </row>
    <row r="1106" spans="1:3" x14ac:dyDescent="0.3">
      <c r="A1106">
        <v>1105</v>
      </c>
      <c r="B1106" t="s">
        <v>1098</v>
      </c>
      <c r="C1106" t="str">
        <f>HYPERLINK("https://talan.bank.gov.ua/get-user-certificate/DA-A7BVZepNxW0bUDhSk","Завантажити сертифікат")</f>
        <v>Завантажити сертифікат</v>
      </c>
    </row>
    <row r="1107" spans="1:3" x14ac:dyDescent="0.3">
      <c r="A1107">
        <v>1106</v>
      </c>
      <c r="B1107" t="s">
        <v>1099</v>
      </c>
      <c r="C1107" t="str">
        <f>HYPERLINK("https://talan.bank.gov.ua/get-user-certificate/DA-A7qgHgF6BC_evKE_3","Завантажити сертифікат")</f>
        <v>Завантажити сертифікат</v>
      </c>
    </row>
    <row r="1108" spans="1:3" x14ac:dyDescent="0.3">
      <c r="A1108">
        <v>1107</v>
      </c>
      <c r="B1108" t="s">
        <v>1100</v>
      </c>
      <c r="C1108" t="str">
        <f>HYPERLINK("https://talan.bank.gov.ua/get-user-certificate/DA-A7nuCj-T1ctzVDtOX","Завантажити сертифікат")</f>
        <v>Завантажити сертифікат</v>
      </c>
    </row>
    <row r="1109" spans="1:3" x14ac:dyDescent="0.3">
      <c r="A1109">
        <v>1108</v>
      </c>
      <c r="B1109" t="s">
        <v>1101</v>
      </c>
      <c r="C1109" t="str">
        <f>HYPERLINK("https://talan.bank.gov.ua/get-user-certificate/DA-A7dVKIGWbqmDvp2zK","Завантажити сертифікат")</f>
        <v>Завантажити сертифікат</v>
      </c>
    </row>
    <row r="1110" spans="1:3" x14ac:dyDescent="0.3">
      <c r="A1110">
        <v>1109</v>
      </c>
      <c r="B1110" t="s">
        <v>1102</v>
      </c>
      <c r="C1110" t="str">
        <f>HYPERLINK("https://talan.bank.gov.ua/get-user-certificate/DA-A7iC4KDhstc2P977u","Завантажити сертифікат")</f>
        <v>Завантажити сертифікат</v>
      </c>
    </row>
    <row r="1111" spans="1:3" x14ac:dyDescent="0.3">
      <c r="A1111">
        <v>1110</v>
      </c>
      <c r="B1111" t="s">
        <v>1103</v>
      </c>
      <c r="C1111" t="str">
        <f>HYPERLINK("https://talan.bank.gov.ua/get-user-certificate/DA-A7sAjcsi1ralbx1la","Завантажити сертифікат")</f>
        <v>Завантажити сертифікат</v>
      </c>
    </row>
    <row r="1112" spans="1:3" x14ac:dyDescent="0.3">
      <c r="A1112">
        <v>1111</v>
      </c>
      <c r="B1112" t="s">
        <v>1104</v>
      </c>
      <c r="C1112" t="str">
        <f>HYPERLINK("https://talan.bank.gov.ua/get-user-certificate/DA-A7AJhYL7wdgkVXxL7","Завантажити сертифікат")</f>
        <v>Завантажити сертифікат</v>
      </c>
    </row>
    <row r="1113" spans="1:3" x14ac:dyDescent="0.3">
      <c r="A1113">
        <v>1112</v>
      </c>
      <c r="B1113" t="s">
        <v>1105</v>
      </c>
      <c r="C1113" t="str">
        <f>HYPERLINK("https://talan.bank.gov.ua/get-user-certificate/DA-A7yb71VP7vHsxfc19","Завантажити сертифікат")</f>
        <v>Завантажити сертифікат</v>
      </c>
    </row>
    <row r="1114" spans="1:3" x14ac:dyDescent="0.3">
      <c r="A1114">
        <v>1113</v>
      </c>
      <c r="B1114" t="s">
        <v>1106</v>
      </c>
      <c r="C1114" t="str">
        <f>HYPERLINK("https://talan.bank.gov.ua/get-user-certificate/DA-A7kvQGt1bzpSfeN1A","Завантажити сертифікат")</f>
        <v>Завантажити сертифікат</v>
      </c>
    </row>
    <row r="1115" spans="1:3" x14ac:dyDescent="0.3">
      <c r="A1115">
        <v>1114</v>
      </c>
      <c r="B1115" t="s">
        <v>1107</v>
      </c>
      <c r="C1115" t="str">
        <f>HYPERLINK("https://talan.bank.gov.ua/get-user-certificate/DA-A7rJRz3G0okMk5G2d","Завантажити сертифікат")</f>
        <v>Завантажити сертифікат</v>
      </c>
    </row>
    <row r="1116" spans="1:3" x14ac:dyDescent="0.3">
      <c r="A1116">
        <v>1115</v>
      </c>
      <c r="B1116" t="s">
        <v>1108</v>
      </c>
      <c r="C1116" t="str">
        <f>HYPERLINK("https://talan.bank.gov.ua/get-user-certificate/DA-A7NwZu8yrAHTNDJr-","Завантажити сертифікат")</f>
        <v>Завантажити сертифікат</v>
      </c>
    </row>
    <row r="1117" spans="1:3" x14ac:dyDescent="0.3">
      <c r="A1117">
        <v>1116</v>
      </c>
      <c r="B1117" t="s">
        <v>1109</v>
      </c>
      <c r="C1117" t="str">
        <f>HYPERLINK("https://talan.bank.gov.ua/get-user-certificate/DA-A7Q0j5kRTvpk243LS","Завантажити сертифікат")</f>
        <v>Завантажити сертифікат</v>
      </c>
    </row>
    <row r="1118" spans="1:3" x14ac:dyDescent="0.3">
      <c r="A1118">
        <v>1117</v>
      </c>
      <c r="B1118" t="s">
        <v>1110</v>
      </c>
      <c r="C1118" t="str">
        <f>HYPERLINK("https://talan.bank.gov.ua/get-user-certificate/DA-A7B6FuPPwbs9qJlPq","Завантажити сертифікат")</f>
        <v>Завантажити сертифікат</v>
      </c>
    </row>
    <row r="1119" spans="1:3" x14ac:dyDescent="0.3">
      <c r="A1119">
        <v>1118</v>
      </c>
      <c r="B1119" t="s">
        <v>1111</v>
      </c>
      <c r="C1119" t="str">
        <f>HYPERLINK("https://talan.bank.gov.ua/get-user-certificate/DA-A7wC_t4WrveNi1CiP","Завантажити сертифікат")</f>
        <v>Завантажити сертифікат</v>
      </c>
    </row>
    <row r="1120" spans="1:3" x14ac:dyDescent="0.3">
      <c r="A1120">
        <v>1119</v>
      </c>
      <c r="B1120" t="s">
        <v>1112</v>
      </c>
      <c r="C1120" t="str">
        <f>HYPERLINK("https://talan.bank.gov.ua/get-user-certificate/DA-A7VbvICxTg_ABusE-","Завантажити сертифікат")</f>
        <v>Завантажити сертифікат</v>
      </c>
    </row>
    <row r="1121" spans="1:3" x14ac:dyDescent="0.3">
      <c r="A1121">
        <v>1120</v>
      </c>
      <c r="B1121" t="s">
        <v>1113</v>
      </c>
      <c r="C1121" t="str">
        <f>HYPERLINK("https://talan.bank.gov.ua/get-user-certificate/DA-A7smKMf5OexO8zp1B","Завантажити сертифікат")</f>
        <v>Завантажити сертифікат</v>
      </c>
    </row>
    <row r="1122" spans="1:3" x14ac:dyDescent="0.3">
      <c r="A1122">
        <v>1121</v>
      </c>
      <c r="B1122" t="s">
        <v>1114</v>
      </c>
      <c r="C1122" t="str">
        <f>HYPERLINK("https://talan.bank.gov.ua/get-user-certificate/DA-A7LzNrHNVb9jTVrRw","Завантажити сертифікат")</f>
        <v>Завантажити сертифікат</v>
      </c>
    </row>
    <row r="1123" spans="1:3" x14ac:dyDescent="0.3">
      <c r="A1123">
        <v>1122</v>
      </c>
      <c r="B1123" t="s">
        <v>1115</v>
      </c>
      <c r="C1123" t="str">
        <f>HYPERLINK("https://talan.bank.gov.ua/get-user-certificate/DA-A7X6uQ4WkcMgPwYCe","Завантажити сертифікат")</f>
        <v>Завантажити сертифікат</v>
      </c>
    </row>
    <row r="1124" spans="1:3" x14ac:dyDescent="0.3">
      <c r="A1124">
        <v>1123</v>
      </c>
      <c r="B1124" t="s">
        <v>1116</v>
      </c>
      <c r="C1124" t="str">
        <f>HYPERLINK("https://talan.bank.gov.ua/get-user-certificate/DA-A7ImQ_tfI-S-vDiqf","Завантажити сертифікат")</f>
        <v>Завантажити сертифікат</v>
      </c>
    </row>
    <row r="1125" spans="1:3" x14ac:dyDescent="0.3">
      <c r="A1125">
        <v>1124</v>
      </c>
      <c r="B1125" t="s">
        <v>1117</v>
      </c>
      <c r="C1125" t="str">
        <f>HYPERLINK("https://talan.bank.gov.ua/get-user-certificate/DA-A7KbQ02m5uVjiXR7r","Завантажити сертифікат")</f>
        <v>Завантажити сертифікат</v>
      </c>
    </row>
    <row r="1126" spans="1:3" x14ac:dyDescent="0.3">
      <c r="A1126">
        <v>1125</v>
      </c>
      <c r="B1126" t="s">
        <v>1118</v>
      </c>
      <c r="C1126" t="str">
        <f>HYPERLINK("https://talan.bank.gov.ua/get-user-certificate/DA-A7e5PD5sac9R66IFs","Завантажити сертифікат")</f>
        <v>Завантажити сертифікат</v>
      </c>
    </row>
    <row r="1127" spans="1:3" x14ac:dyDescent="0.3">
      <c r="A1127">
        <v>1126</v>
      </c>
      <c r="B1127" t="s">
        <v>1119</v>
      </c>
      <c r="C1127" t="str">
        <f>HYPERLINK("https://talan.bank.gov.ua/get-user-certificate/DA-A71iTUtZfkUkA0rJa","Завантажити сертифікат")</f>
        <v>Завантажити сертифікат</v>
      </c>
    </row>
    <row r="1128" spans="1:3" x14ac:dyDescent="0.3">
      <c r="A1128">
        <v>1127</v>
      </c>
      <c r="B1128" t="s">
        <v>1120</v>
      </c>
      <c r="C1128" t="str">
        <f>HYPERLINK("https://talan.bank.gov.ua/get-user-certificate/DA-A7kB96pfksJ0mg7Yz","Завантажити сертифікат")</f>
        <v>Завантажити сертифікат</v>
      </c>
    </row>
    <row r="1129" spans="1:3" x14ac:dyDescent="0.3">
      <c r="A1129">
        <v>1128</v>
      </c>
      <c r="B1129" t="s">
        <v>1121</v>
      </c>
      <c r="C1129" t="str">
        <f>HYPERLINK("https://talan.bank.gov.ua/get-user-certificate/DA-A7qBCnHSU4sdgwh8l","Завантажити сертифікат")</f>
        <v>Завантажити сертифікат</v>
      </c>
    </row>
    <row r="1130" spans="1:3" x14ac:dyDescent="0.3">
      <c r="A1130">
        <v>1129</v>
      </c>
      <c r="B1130" t="s">
        <v>1122</v>
      </c>
      <c r="C1130" t="str">
        <f>HYPERLINK("https://talan.bank.gov.ua/get-user-certificate/DA-A7HKkiLX8-TCF46lR","Завантажити сертифікат")</f>
        <v>Завантажити сертифікат</v>
      </c>
    </row>
    <row r="1131" spans="1:3" x14ac:dyDescent="0.3">
      <c r="A1131">
        <v>1130</v>
      </c>
      <c r="B1131" t="s">
        <v>1123</v>
      </c>
      <c r="C1131" t="str">
        <f>HYPERLINK("https://talan.bank.gov.ua/get-user-certificate/DA-A7rc7gmVGxbNIWJk4","Завантажити сертифікат")</f>
        <v>Завантажити сертифікат</v>
      </c>
    </row>
    <row r="1132" spans="1:3" x14ac:dyDescent="0.3">
      <c r="A1132">
        <v>1131</v>
      </c>
      <c r="B1132" t="s">
        <v>1124</v>
      </c>
      <c r="C1132" t="str">
        <f>HYPERLINK("https://talan.bank.gov.ua/get-user-certificate/DA-A7-P8X_goyPU-RSnL","Завантажити сертифікат")</f>
        <v>Завантажити сертифікат</v>
      </c>
    </row>
    <row r="1133" spans="1:3" x14ac:dyDescent="0.3">
      <c r="A1133">
        <v>1132</v>
      </c>
      <c r="B1133" t="s">
        <v>1125</v>
      </c>
      <c r="C1133" t="str">
        <f>HYPERLINK("https://talan.bank.gov.ua/get-user-certificate/DA-A7ohVGheX4Afu5x0f","Завантажити сертифікат")</f>
        <v>Завантажити сертифікат</v>
      </c>
    </row>
    <row r="1134" spans="1:3" x14ac:dyDescent="0.3">
      <c r="A1134">
        <v>1133</v>
      </c>
      <c r="B1134" t="s">
        <v>1126</v>
      </c>
      <c r="C1134" t="str">
        <f>HYPERLINK("https://talan.bank.gov.ua/get-user-certificate/DA-A7TjkweDHCKwB7iQk","Завантажити сертифікат")</f>
        <v>Завантажити сертифікат</v>
      </c>
    </row>
    <row r="1135" spans="1:3" x14ac:dyDescent="0.3">
      <c r="A1135">
        <v>1134</v>
      </c>
      <c r="B1135" t="s">
        <v>1127</v>
      </c>
      <c r="C1135" t="str">
        <f>HYPERLINK("https://talan.bank.gov.ua/get-user-certificate/DA-A7pwSgKS44dn1yLnt","Завантажити сертифікат")</f>
        <v>Завантажити сертифікат</v>
      </c>
    </row>
    <row r="1136" spans="1:3" x14ac:dyDescent="0.3">
      <c r="A1136">
        <v>1135</v>
      </c>
      <c r="B1136" t="s">
        <v>1128</v>
      </c>
      <c r="C1136" t="str">
        <f>HYPERLINK("https://talan.bank.gov.ua/get-user-certificate/DA-A7DqrJkCd1AG5rt7P","Завантажити сертифікат")</f>
        <v>Завантажити сертифікат</v>
      </c>
    </row>
    <row r="1137" spans="1:3" x14ac:dyDescent="0.3">
      <c r="A1137">
        <v>1136</v>
      </c>
      <c r="B1137" t="s">
        <v>1129</v>
      </c>
      <c r="C1137" t="str">
        <f>HYPERLINK("https://talan.bank.gov.ua/get-user-certificate/DA-A7UT1ZumdSJPskANX","Завантажити сертифікат")</f>
        <v>Завантажити сертифікат</v>
      </c>
    </row>
    <row r="1138" spans="1:3" x14ac:dyDescent="0.3">
      <c r="A1138">
        <v>1137</v>
      </c>
      <c r="B1138" t="s">
        <v>1130</v>
      </c>
      <c r="C1138" t="str">
        <f>HYPERLINK("https://talan.bank.gov.ua/get-user-certificate/DA-A7-DylWSGiFcaAgYM","Завантажити сертифікат")</f>
        <v>Завантажити сертифікат</v>
      </c>
    </row>
    <row r="1139" spans="1:3" x14ac:dyDescent="0.3">
      <c r="A1139">
        <v>1138</v>
      </c>
      <c r="B1139" t="s">
        <v>1131</v>
      </c>
      <c r="C1139" t="str">
        <f>HYPERLINK("https://talan.bank.gov.ua/get-user-certificate/DA-A7U-ylRMLcB1CUDyi","Завантажити сертифікат")</f>
        <v>Завантажити сертифікат</v>
      </c>
    </row>
    <row r="1140" spans="1:3" x14ac:dyDescent="0.3">
      <c r="A1140">
        <v>1139</v>
      </c>
      <c r="B1140" t="s">
        <v>1132</v>
      </c>
      <c r="C1140" t="str">
        <f>HYPERLINK("https://talan.bank.gov.ua/get-user-certificate/DA-A76Nz4JmwYljf3XxT","Завантажити сертифікат")</f>
        <v>Завантажити сертифікат</v>
      </c>
    </row>
    <row r="1141" spans="1:3" x14ac:dyDescent="0.3">
      <c r="A1141">
        <v>1140</v>
      </c>
      <c r="B1141" t="s">
        <v>1133</v>
      </c>
      <c r="C1141" t="str">
        <f>HYPERLINK("https://talan.bank.gov.ua/get-user-certificate/DA-A7Wk7xRKBbaoFZsZc","Завантажити сертифікат")</f>
        <v>Завантажити сертифікат</v>
      </c>
    </row>
    <row r="1142" spans="1:3" x14ac:dyDescent="0.3">
      <c r="A1142">
        <v>1141</v>
      </c>
      <c r="B1142" t="s">
        <v>1134</v>
      </c>
      <c r="C1142" t="str">
        <f>HYPERLINK("https://talan.bank.gov.ua/get-user-certificate/DA-A77eyFuP9fBju_GZC","Завантажити сертифікат")</f>
        <v>Завантажити сертифікат</v>
      </c>
    </row>
    <row r="1143" spans="1:3" x14ac:dyDescent="0.3">
      <c r="A1143">
        <v>1142</v>
      </c>
      <c r="B1143" t="s">
        <v>1135</v>
      </c>
      <c r="C1143" t="str">
        <f>HYPERLINK("https://talan.bank.gov.ua/get-user-certificate/DA-A7whc0JxaVGCvXqB7","Завантажити сертифікат")</f>
        <v>Завантажити сертифікат</v>
      </c>
    </row>
    <row r="1144" spans="1:3" x14ac:dyDescent="0.3">
      <c r="A1144">
        <v>1143</v>
      </c>
      <c r="B1144" t="s">
        <v>1136</v>
      </c>
      <c r="C1144" t="str">
        <f>HYPERLINK("https://talan.bank.gov.ua/get-user-certificate/DA-A7JsJw4fARupn3WLA","Завантажити сертифікат")</f>
        <v>Завантажити сертифікат</v>
      </c>
    </row>
    <row r="1145" spans="1:3" x14ac:dyDescent="0.3">
      <c r="A1145">
        <v>1144</v>
      </c>
      <c r="B1145" t="s">
        <v>1137</v>
      </c>
      <c r="C1145" t="str">
        <f>HYPERLINK("https://talan.bank.gov.ua/get-user-certificate/DA-A75gjEt2U5_s5iuJv","Завантажити сертифікат")</f>
        <v>Завантажити сертифікат</v>
      </c>
    </row>
    <row r="1146" spans="1:3" x14ac:dyDescent="0.3">
      <c r="A1146">
        <v>1145</v>
      </c>
      <c r="B1146" t="s">
        <v>1138</v>
      </c>
      <c r="C1146" t="str">
        <f>HYPERLINK("https://talan.bank.gov.ua/get-user-certificate/DA-A7Lz2s2dQV_urLE0A","Завантажити сертифікат")</f>
        <v>Завантажити сертифікат</v>
      </c>
    </row>
    <row r="1147" spans="1:3" x14ac:dyDescent="0.3">
      <c r="A1147">
        <v>1146</v>
      </c>
      <c r="B1147" t="s">
        <v>1139</v>
      </c>
      <c r="C1147" t="str">
        <f>HYPERLINK("https://talan.bank.gov.ua/get-user-certificate/DA-A7-bcla8i8pkct4rQ","Завантажити сертифікат")</f>
        <v>Завантажити сертифікат</v>
      </c>
    </row>
    <row r="1148" spans="1:3" x14ac:dyDescent="0.3">
      <c r="A1148">
        <v>1147</v>
      </c>
      <c r="B1148" t="s">
        <v>1140</v>
      </c>
      <c r="C1148" t="str">
        <f>HYPERLINK("https://talan.bank.gov.ua/get-user-certificate/DA-A7Ujg-eOOOiaRCG02","Завантажити сертифікат")</f>
        <v>Завантажити сертифікат</v>
      </c>
    </row>
    <row r="1149" spans="1:3" x14ac:dyDescent="0.3">
      <c r="A1149">
        <v>1148</v>
      </c>
      <c r="B1149" t="s">
        <v>1141</v>
      </c>
      <c r="C1149" t="str">
        <f>HYPERLINK("https://talan.bank.gov.ua/get-user-certificate/DA-A7Y9mlVxO7T7_VRPv","Завантажити сертифікат")</f>
        <v>Завантажити сертифікат</v>
      </c>
    </row>
    <row r="1150" spans="1:3" x14ac:dyDescent="0.3">
      <c r="A1150">
        <v>1149</v>
      </c>
      <c r="B1150" t="s">
        <v>1142</v>
      </c>
      <c r="C1150" t="str">
        <f>HYPERLINK("https://talan.bank.gov.ua/get-user-certificate/DA-A753sJSepgzHeS-DI","Завантажити сертифікат")</f>
        <v>Завантажити сертифікат</v>
      </c>
    </row>
    <row r="1151" spans="1:3" x14ac:dyDescent="0.3">
      <c r="A1151">
        <v>1150</v>
      </c>
      <c r="B1151" t="s">
        <v>1143</v>
      </c>
      <c r="C1151" t="str">
        <f>HYPERLINK("https://talan.bank.gov.ua/get-user-certificate/DA-A759nPDcsNMVhEHr6","Завантажити сертифікат")</f>
        <v>Завантажити сертифікат</v>
      </c>
    </row>
    <row r="1152" spans="1:3" x14ac:dyDescent="0.3">
      <c r="A1152">
        <v>1151</v>
      </c>
      <c r="B1152" t="s">
        <v>1144</v>
      </c>
      <c r="C1152" t="str">
        <f>HYPERLINK("https://talan.bank.gov.ua/get-user-certificate/DA-A7Tw2O1j5pBqd9C2D","Завантажити сертифікат")</f>
        <v>Завантажити сертифікат</v>
      </c>
    </row>
    <row r="1153" spans="1:3" x14ac:dyDescent="0.3">
      <c r="A1153">
        <v>1152</v>
      </c>
      <c r="B1153" t="s">
        <v>1145</v>
      </c>
      <c r="C1153" t="str">
        <f>HYPERLINK("https://talan.bank.gov.ua/get-user-certificate/DA-A7PrUUy2nOvQMyj5M","Завантажити сертифікат")</f>
        <v>Завантажити сертифікат</v>
      </c>
    </row>
    <row r="1154" spans="1:3" x14ac:dyDescent="0.3">
      <c r="A1154">
        <v>1153</v>
      </c>
      <c r="B1154" t="s">
        <v>1146</v>
      </c>
      <c r="C1154" t="str">
        <f>HYPERLINK("https://talan.bank.gov.ua/get-user-certificate/DA-A7ClWUDqxchl7hhyo","Завантажити сертифікат")</f>
        <v>Завантажити сертифікат</v>
      </c>
    </row>
    <row r="1155" spans="1:3" x14ac:dyDescent="0.3">
      <c r="A1155">
        <v>1154</v>
      </c>
      <c r="B1155" t="s">
        <v>1147</v>
      </c>
      <c r="C1155" t="str">
        <f>HYPERLINK("https://talan.bank.gov.ua/get-user-certificate/DA-A7zPMj5vXG1g45I3p","Завантажити сертифікат")</f>
        <v>Завантажити сертифікат</v>
      </c>
    </row>
    <row r="1156" spans="1:3" x14ac:dyDescent="0.3">
      <c r="A1156">
        <v>1155</v>
      </c>
      <c r="B1156" t="s">
        <v>1148</v>
      </c>
      <c r="C1156" t="str">
        <f>HYPERLINK("https://talan.bank.gov.ua/get-user-certificate/DA-A72EsnRbjJBABxJlZ","Завантажити сертифікат")</f>
        <v>Завантажити сертифікат</v>
      </c>
    </row>
    <row r="1157" spans="1:3" x14ac:dyDescent="0.3">
      <c r="A1157">
        <v>1156</v>
      </c>
      <c r="B1157" t="s">
        <v>1149</v>
      </c>
      <c r="C1157" t="str">
        <f>HYPERLINK("https://talan.bank.gov.ua/get-user-certificate/DA-A7g7IScX4Wmj1srBN","Завантажити сертифікат")</f>
        <v>Завантажити сертифікат</v>
      </c>
    </row>
    <row r="1158" spans="1:3" x14ac:dyDescent="0.3">
      <c r="A1158">
        <v>1157</v>
      </c>
      <c r="B1158" t="s">
        <v>1150</v>
      </c>
      <c r="C1158" t="str">
        <f>HYPERLINK("https://talan.bank.gov.ua/get-user-certificate/DA-A7mvavBhl5QsINBn8","Завантажити сертифікат")</f>
        <v>Завантажити сертифікат</v>
      </c>
    </row>
    <row r="1159" spans="1:3" x14ac:dyDescent="0.3">
      <c r="A1159">
        <v>1158</v>
      </c>
      <c r="B1159" t="s">
        <v>1151</v>
      </c>
      <c r="C1159" t="str">
        <f>HYPERLINK("https://talan.bank.gov.ua/get-user-certificate/DA-A7EELRyGQk1OJYp6j","Завантажити сертифікат")</f>
        <v>Завантажити сертифікат</v>
      </c>
    </row>
    <row r="1160" spans="1:3" x14ac:dyDescent="0.3">
      <c r="A1160">
        <v>1159</v>
      </c>
      <c r="B1160" t="s">
        <v>1152</v>
      </c>
      <c r="C1160" t="str">
        <f>HYPERLINK("https://talan.bank.gov.ua/get-user-certificate/DA-A7oQRRTKu03FBJThW","Завантажити сертифікат")</f>
        <v>Завантажити сертифікат</v>
      </c>
    </row>
    <row r="1161" spans="1:3" x14ac:dyDescent="0.3">
      <c r="A1161">
        <v>1160</v>
      </c>
      <c r="B1161" t="s">
        <v>1153</v>
      </c>
      <c r="C1161" t="str">
        <f>HYPERLINK("https://talan.bank.gov.ua/get-user-certificate/DA-A7Ot_oRH5U6YEqen1","Завантажити сертифікат")</f>
        <v>Завантажити сертифікат</v>
      </c>
    </row>
    <row r="1162" spans="1:3" x14ac:dyDescent="0.3">
      <c r="A1162">
        <v>1161</v>
      </c>
      <c r="B1162" t="s">
        <v>1154</v>
      </c>
      <c r="C1162" t="str">
        <f>HYPERLINK("https://talan.bank.gov.ua/get-user-certificate/DA-A7pQ4AHwtVtt9UO0D","Завантажити сертифікат")</f>
        <v>Завантажити сертифікат</v>
      </c>
    </row>
    <row r="1163" spans="1:3" x14ac:dyDescent="0.3">
      <c r="A1163">
        <v>1162</v>
      </c>
      <c r="B1163" t="s">
        <v>1155</v>
      </c>
      <c r="C1163" t="str">
        <f>HYPERLINK("https://talan.bank.gov.ua/get-user-certificate/DA-A7O3N55it3QIxBmz4","Завантажити сертифікат")</f>
        <v>Завантажити сертифікат</v>
      </c>
    </row>
    <row r="1164" spans="1:3" x14ac:dyDescent="0.3">
      <c r="A1164">
        <v>1163</v>
      </c>
      <c r="B1164" t="s">
        <v>1156</v>
      </c>
      <c r="C1164" t="str">
        <f>HYPERLINK("https://talan.bank.gov.ua/get-user-certificate/DA-A7UOlUWujJC7-m9OR","Завантажити сертифікат")</f>
        <v>Завантажити сертифікат</v>
      </c>
    </row>
    <row r="1165" spans="1:3" x14ac:dyDescent="0.3">
      <c r="A1165">
        <v>1164</v>
      </c>
      <c r="B1165" t="s">
        <v>1156</v>
      </c>
      <c r="C1165" t="str">
        <f>HYPERLINK("https://talan.bank.gov.ua/get-user-certificate/DA-A7S9Wwwwoq5O_T68C","Завантажити сертифікат")</f>
        <v>Завантажити сертифікат</v>
      </c>
    </row>
    <row r="1166" spans="1:3" x14ac:dyDescent="0.3">
      <c r="A1166">
        <v>1165</v>
      </c>
      <c r="B1166" t="s">
        <v>1157</v>
      </c>
      <c r="C1166" t="str">
        <f>HYPERLINK("https://talan.bank.gov.ua/get-user-certificate/DA-A7pR2xZ4ABvq8pOYg","Завантажити сертифікат")</f>
        <v>Завантажити сертифікат</v>
      </c>
    </row>
    <row r="1167" spans="1:3" x14ac:dyDescent="0.3">
      <c r="A1167">
        <v>1166</v>
      </c>
      <c r="B1167" t="s">
        <v>1158</v>
      </c>
      <c r="C1167" t="str">
        <f>HYPERLINK("https://talan.bank.gov.ua/get-user-certificate/DA-A7kxzh2jnnF_W4G5j","Завантажити сертифікат")</f>
        <v>Завантажити сертифікат</v>
      </c>
    </row>
    <row r="1168" spans="1:3" x14ac:dyDescent="0.3">
      <c r="A1168">
        <v>1167</v>
      </c>
      <c r="B1168" t="s">
        <v>1159</v>
      </c>
      <c r="C1168" t="str">
        <f>HYPERLINK("https://talan.bank.gov.ua/get-user-certificate/DA-A7tfg1qGawDt-VPCY","Завантажити сертифікат")</f>
        <v>Завантажити сертифікат</v>
      </c>
    </row>
    <row r="1169" spans="1:3" x14ac:dyDescent="0.3">
      <c r="A1169">
        <v>1168</v>
      </c>
      <c r="B1169" t="s">
        <v>1160</v>
      </c>
      <c r="C1169" t="str">
        <f>HYPERLINK("https://talan.bank.gov.ua/get-user-certificate/DA-A7SuAz4Tiq8fMFlS6","Завантажити сертифікат")</f>
        <v>Завантажити сертифікат</v>
      </c>
    </row>
    <row r="1170" spans="1:3" x14ac:dyDescent="0.3">
      <c r="A1170">
        <v>1169</v>
      </c>
      <c r="B1170" t="s">
        <v>1161</v>
      </c>
      <c r="C1170" t="str">
        <f>HYPERLINK("https://talan.bank.gov.ua/get-user-certificate/DA-A7XpeQb7PHftCAQGq","Завантажити сертифікат")</f>
        <v>Завантажити сертифікат</v>
      </c>
    </row>
    <row r="1171" spans="1:3" x14ac:dyDescent="0.3">
      <c r="A1171">
        <v>1170</v>
      </c>
      <c r="B1171" t="s">
        <v>1162</v>
      </c>
      <c r="C1171" t="str">
        <f>HYPERLINK("https://talan.bank.gov.ua/get-user-certificate/DA-A75XdrKhGrXn7RbYK","Завантажити сертифікат")</f>
        <v>Завантажити сертифікат</v>
      </c>
    </row>
    <row r="1172" spans="1:3" x14ac:dyDescent="0.3">
      <c r="A1172">
        <v>1171</v>
      </c>
      <c r="B1172" t="s">
        <v>1163</v>
      </c>
      <c r="C1172" t="str">
        <f>HYPERLINK("https://talan.bank.gov.ua/get-user-certificate/DA-A7UUPOLpVQnNtf2qg","Завантажити сертифікат")</f>
        <v>Завантажити сертифікат</v>
      </c>
    </row>
    <row r="1173" spans="1:3" x14ac:dyDescent="0.3">
      <c r="A1173">
        <v>1172</v>
      </c>
      <c r="B1173" t="s">
        <v>1164</v>
      </c>
      <c r="C1173" t="str">
        <f>HYPERLINK("https://talan.bank.gov.ua/get-user-certificate/DA-A7z73FMW3vSKJB_bX","Завантажити сертифікат")</f>
        <v>Завантажити сертифікат</v>
      </c>
    </row>
    <row r="1174" spans="1:3" x14ac:dyDescent="0.3">
      <c r="A1174">
        <v>1173</v>
      </c>
      <c r="B1174" t="s">
        <v>1165</v>
      </c>
      <c r="C1174" t="str">
        <f>HYPERLINK("https://talan.bank.gov.ua/get-user-certificate/DA-A7bAt-D1Mq2OK7WPT","Завантажити сертифікат")</f>
        <v>Завантажити сертифікат</v>
      </c>
    </row>
    <row r="1175" spans="1:3" x14ac:dyDescent="0.3">
      <c r="A1175">
        <v>1174</v>
      </c>
      <c r="B1175" t="s">
        <v>1166</v>
      </c>
      <c r="C1175" t="str">
        <f>HYPERLINK("https://talan.bank.gov.ua/get-user-certificate/DA-A7FCJYj0tM-0gGPDZ","Завантажити сертифікат")</f>
        <v>Завантажити сертифікат</v>
      </c>
    </row>
    <row r="1176" spans="1:3" x14ac:dyDescent="0.3">
      <c r="A1176">
        <v>1175</v>
      </c>
      <c r="B1176" t="s">
        <v>1167</v>
      </c>
      <c r="C1176" t="str">
        <f>HYPERLINK("https://talan.bank.gov.ua/get-user-certificate/DA-A7hYRNWg5L29paO_r","Завантажити сертифікат")</f>
        <v>Завантажити сертифікат</v>
      </c>
    </row>
    <row r="1177" spans="1:3" x14ac:dyDescent="0.3">
      <c r="A1177">
        <v>1176</v>
      </c>
      <c r="B1177" t="s">
        <v>1168</v>
      </c>
      <c r="C1177" t="str">
        <f>HYPERLINK("https://talan.bank.gov.ua/get-user-certificate/DA-A7ZuMc3kew9MM53uZ","Завантажити сертифікат")</f>
        <v>Завантажити сертифікат</v>
      </c>
    </row>
    <row r="1178" spans="1:3" x14ac:dyDescent="0.3">
      <c r="A1178">
        <v>1177</v>
      </c>
      <c r="B1178" t="s">
        <v>1169</v>
      </c>
      <c r="C1178" t="str">
        <f>HYPERLINK("https://talan.bank.gov.ua/get-user-certificate/DA-A7Nu29dTQQuI4R-pc","Завантажити сертифікат")</f>
        <v>Завантажити сертифікат</v>
      </c>
    </row>
    <row r="1179" spans="1:3" x14ac:dyDescent="0.3">
      <c r="A1179">
        <v>1178</v>
      </c>
      <c r="B1179" t="s">
        <v>1170</v>
      </c>
      <c r="C1179" t="str">
        <f>HYPERLINK("https://talan.bank.gov.ua/get-user-certificate/DA-A7dtA7cateMhPDYUo","Завантажити сертифікат")</f>
        <v>Завантажити сертифікат</v>
      </c>
    </row>
    <row r="1180" spans="1:3" x14ac:dyDescent="0.3">
      <c r="A1180">
        <v>1179</v>
      </c>
      <c r="B1180" t="s">
        <v>1171</v>
      </c>
      <c r="C1180" t="str">
        <f>HYPERLINK("https://talan.bank.gov.ua/get-user-certificate/DA-A7ltTxFRK1iSQb-JB","Завантажити сертифікат")</f>
        <v>Завантажити сертифікат</v>
      </c>
    </row>
    <row r="1181" spans="1:3" x14ac:dyDescent="0.3">
      <c r="A1181">
        <v>1180</v>
      </c>
      <c r="B1181" t="s">
        <v>1172</v>
      </c>
      <c r="C1181" t="str">
        <f>HYPERLINK("https://talan.bank.gov.ua/get-user-certificate/DA-A7_NgWJpuTBkFAvo_","Завантажити сертифікат")</f>
        <v>Завантажити сертифікат</v>
      </c>
    </row>
    <row r="1182" spans="1:3" x14ac:dyDescent="0.3">
      <c r="A1182">
        <v>1181</v>
      </c>
      <c r="B1182" t="s">
        <v>1173</v>
      </c>
      <c r="C1182" t="str">
        <f>HYPERLINK("https://talan.bank.gov.ua/get-user-certificate/DA-A7XbRmWC4Q-Yn6u4j","Завантажити сертифікат")</f>
        <v>Завантажити сертифікат</v>
      </c>
    </row>
    <row r="1183" spans="1:3" x14ac:dyDescent="0.3">
      <c r="A1183">
        <v>1182</v>
      </c>
      <c r="B1183" t="s">
        <v>1174</v>
      </c>
      <c r="C1183" t="str">
        <f>HYPERLINK("https://talan.bank.gov.ua/get-user-certificate/DA-A7Y1L-C_Ybn50jp6R","Завантажити сертифікат")</f>
        <v>Завантажити сертифікат</v>
      </c>
    </row>
    <row r="1184" spans="1:3" x14ac:dyDescent="0.3">
      <c r="A1184">
        <v>1183</v>
      </c>
      <c r="B1184" t="s">
        <v>1175</v>
      </c>
      <c r="C1184" t="str">
        <f>HYPERLINK("https://talan.bank.gov.ua/get-user-certificate/DA-A7DUbC3T6yZEky611","Завантажити сертифікат")</f>
        <v>Завантажити сертифікат</v>
      </c>
    </row>
    <row r="1185" spans="1:3" x14ac:dyDescent="0.3">
      <c r="A1185">
        <v>1184</v>
      </c>
      <c r="B1185" t="s">
        <v>1176</v>
      </c>
      <c r="C1185" t="str">
        <f>HYPERLINK("https://talan.bank.gov.ua/get-user-certificate/DA-A7mIogn1Sr7m3Z7b7","Завантажити сертифікат")</f>
        <v>Завантажити сертифікат</v>
      </c>
    </row>
    <row r="1186" spans="1:3" x14ac:dyDescent="0.3">
      <c r="A1186">
        <v>1185</v>
      </c>
      <c r="B1186" t="s">
        <v>1177</v>
      </c>
      <c r="C1186" t="str">
        <f>HYPERLINK("https://talan.bank.gov.ua/get-user-certificate/DA-A7bwFWOqUwDx1FQjL","Завантажити сертифікат")</f>
        <v>Завантажити сертифікат</v>
      </c>
    </row>
    <row r="1187" spans="1:3" x14ac:dyDescent="0.3">
      <c r="A1187">
        <v>1186</v>
      </c>
      <c r="B1187" t="s">
        <v>1178</v>
      </c>
      <c r="C1187" t="str">
        <f>HYPERLINK("https://talan.bank.gov.ua/get-user-certificate/DA-A7CnTSbezrhx45rYA","Завантажити сертифікат")</f>
        <v>Завантажити сертифікат</v>
      </c>
    </row>
    <row r="1188" spans="1:3" x14ac:dyDescent="0.3">
      <c r="A1188">
        <v>1187</v>
      </c>
      <c r="B1188" t="s">
        <v>1179</v>
      </c>
      <c r="C1188" t="str">
        <f>HYPERLINK("https://talan.bank.gov.ua/get-user-certificate/DA-A74Z57JrDzGAc9iNu","Завантажити сертифікат")</f>
        <v>Завантажити сертифікат</v>
      </c>
    </row>
    <row r="1189" spans="1:3" x14ac:dyDescent="0.3">
      <c r="A1189">
        <v>1188</v>
      </c>
      <c r="B1189" t="s">
        <v>1180</v>
      </c>
      <c r="C1189" t="str">
        <f>HYPERLINK("https://talan.bank.gov.ua/get-user-certificate/DA-A7NpJlTLyeAzb81Hy","Завантажити сертифікат")</f>
        <v>Завантажити сертифікат</v>
      </c>
    </row>
    <row r="1190" spans="1:3" x14ac:dyDescent="0.3">
      <c r="A1190">
        <v>1189</v>
      </c>
      <c r="B1190" t="s">
        <v>1181</v>
      </c>
      <c r="C1190" t="str">
        <f>HYPERLINK("https://talan.bank.gov.ua/get-user-certificate/DA-A7kooHlm7ntI62-4b","Завантажити сертифікат")</f>
        <v>Завантажити сертифікат</v>
      </c>
    </row>
    <row r="1191" spans="1:3" x14ac:dyDescent="0.3">
      <c r="A1191">
        <v>1190</v>
      </c>
      <c r="B1191" t="s">
        <v>1182</v>
      </c>
      <c r="C1191" t="str">
        <f>HYPERLINK("https://talan.bank.gov.ua/get-user-certificate/DA-A7FQudeqQvVBIHFHc","Завантажити сертифікат")</f>
        <v>Завантажити сертифікат</v>
      </c>
    </row>
    <row r="1192" spans="1:3" x14ac:dyDescent="0.3">
      <c r="A1192">
        <v>1191</v>
      </c>
      <c r="B1192" t="s">
        <v>1183</v>
      </c>
      <c r="C1192" t="str">
        <f>HYPERLINK("https://talan.bank.gov.ua/get-user-certificate/DA-A7FXMf5UbKxDGe7f-","Завантажити сертифікат")</f>
        <v>Завантажити сертифікат</v>
      </c>
    </row>
    <row r="1193" spans="1:3" x14ac:dyDescent="0.3">
      <c r="A1193">
        <v>1192</v>
      </c>
      <c r="B1193" t="s">
        <v>1184</v>
      </c>
      <c r="C1193" t="str">
        <f>HYPERLINK("https://talan.bank.gov.ua/get-user-certificate/DA-A7aMt2BM-JYjFbfd6","Завантажити сертифікат")</f>
        <v>Завантажити сертифікат</v>
      </c>
    </row>
    <row r="1194" spans="1:3" x14ac:dyDescent="0.3">
      <c r="A1194">
        <v>1193</v>
      </c>
      <c r="B1194" t="s">
        <v>1185</v>
      </c>
      <c r="C1194" t="str">
        <f>HYPERLINK("https://talan.bank.gov.ua/get-user-certificate/DA-A7iEeD-6aG3I2Cu1j","Завантажити сертифікат")</f>
        <v>Завантажити сертифікат</v>
      </c>
    </row>
    <row r="1195" spans="1:3" x14ac:dyDescent="0.3">
      <c r="A1195">
        <v>1194</v>
      </c>
      <c r="B1195" t="s">
        <v>1186</v>
      </c>
      <c r="C1195" t="str">
        <f>HYPERLINK("https://talan.bank.gov.ua/get-user-certificate/DA-A7eHRS2aCQD_Wnjnm","Завантажити сертифікат")</f>
        <v>Завантажити сертифікат</v>
      </c>
    </row>
    <row r="1196" spans="1:3" x14ac:dyDescent="0.3">
      <c r="A1196">
        <v>1195</v>
      </c>
      <c r="B1196" t="s">
        <v>1187</v>
      </c>
      <c r="C1196" t="str">
        <f>HYPERLINK("https://talan.bank.gov.ua/get-user-certificate/DA-A7zq9cBoVC7HFWVnW","Завантажити сертифікат")</f>
        <v>Завантажити сертифікат</v>
      </c>
    </row>
    <row r="1197" spans="1:3" x14ac:dyDescent="0.3">
      <c r="A1197">
        <v>1196</v>
      </c>
      <c r="B1197" t="s">
        <v>1188</v>
      </c>
      <c r="C1197" t="str">
        <f>HYPERLINK("https://talan.bank.gov.ua/get-user-certificate/DA-A7LWS2hRk4PCILwAo","Завантажити сертифікат")</f>
        <v>Завантажити сертифікат</v>
      </c>
    </row>
    <row r="1198" spans="1:3" x14ac:dyDescent="0.3">
      <c r="A1198">
        <v>1197</v>
      </c>
      <c r="B1198" t="s">
        <v>1189</v>
      </c>
      <c r="C1198" t="str">
        <f>HYPERLINK("https://talan.bank.gov.ua/get-user-certificate/DA-A7rH1x_hnGYhVNjjq","Завантажити сертифікат")</f>
        <v>Завантажити сертифікат</v>
      </c>
    </row>
    <row r="1199" spans="1:3" x14ac:dyDescent="0.3">
      <c r="A1199">
        <v>1198</v>
      </c>
      <c r="B1199" t="s">
        <v>1190</v>
      </c>
      <c r="C1199" t="str">
        <f>HYPERLINK("https://talan.bank.gov.ua/get-user-certificate/DA-A7aXqXKPrkluQu9YE","Завантажити сертифікат")</f>
        <v>Завантажити сертифікат</v>
      </c>
    </row>
    <row r="1200" spans="1:3" x14ac:dyDescent="0.3">
      <c r="A1200">
        <v>1199</v>
      </c>
      <c r="B1200" t="s">
        <v>1191</v>
      </c>
      <c r="C1200" t="str">
        <f>HYPERLINK("https://talan.bank.gov.ua/get-user-certificate/DA-A7D0LdkQfpEWf0_TF","Завантажити сертифікат")</f>
        <v>Завантажити сертифікат</v>
      </c>
    </row>
    <row r="1201" spans="1:3" x14ac:dyDescent="0.3">
      <c r="A1201">
        <v>1200</v>
      </c>
      <c r="B1201" t="s">
        <v>1192</v>
      </c>
      <c r="C1201" t="str">
        <f>HYPERLINK("https://talan.bank.gov.ua/get-user-certificate/DA-A78eWAw4MFnDIXpWz","Завантажити сертифікат")</f>
        <v>Завантажити сертифікат</v>
      </c>
    </row>
    <row r="1202" spans="1:3" x14ac:dyDescent="0.3">
      <c r="A1202">
        <v>1201</v>
      </c>
      <c r="B1202" t="s">
        <v>1193</v>
      </c>
      <c r="C1202" t="str">
        <f>HYPERLINK("https://talan.bank.gov.ua/get-user-certificate/DA-A7IlReaiT47OS00o-","Завантажити сертифікат")</f>
        <v>Завантажити сертифікат</v>
      </c>
    </row>
    <row r="1203" spans="1:3" x14ac:dyDescent="0.3">
      <c r="A1203">
        <v>1202</v>
      </c>
      <c r="B1203" t="s">
        <v>1194</v>
      </c>
      <c r="C1203" t="str">
        <f>HYPERLINK("https://talan.bank.gov.ua/get-user-certificate/DA-A7Rfdg4OyVpbJu7hy","Завантажити сертифікат")</f>
        <v>Завантажити сертифікат</v>
      </c>
    </row>
    <row r="1204" spans="1:3" x14ac:dyDescent="0.3">
      <c r="A1204">
        <v>1203</v>
      </c>
      <c r="B1204" t="s">
        <v>1195</v>
      </c>
      <c r="C1204" t="str">
        <f>HYPERLINK("https://talan.bank.gov.ua/get-user-certificate/DA-A7VnWNB3Pv8nr_icn","Завантажити сертифікат")</f>
        <v>Завантажити сертифікат</v>
      </c>
    </row>
    <row r="1205" spans="1:3" x14ac:dyDescent="0.3">
      <c r="A1205">
        <v>1204</v>
      </c>
      <c r="B1205" t="s">
        <v>1196</v>
      </c>
      <c r="C1205" t="str">
        <f>HYPERLINK("https://talan.bank.gov.ua/get-user-certificate/DA-A7SPHNAp4MHKjgjbN","Завантажити сертифікат")</f>
        <v>Завантажити сертифікат</v>
      </c>
    </row>
    <row r="1206" spans="1:3" x14ac:dyDescent="0.3">
      <c r="A1206">
        <v>1205</v>
      </c>
      <c r="B1206" t="s">
        <v>1197</v>
      </c>
      <c r="C1206" t="str">
        <f>HYPERLINK("https://talan.bank.gov.ua/get-user-certificate/DA-A7RyAdYpTdSHUbgmz","Завантажити сертифікат")</f>
        <v>Завантажити сертифікат</v>
      </c>
    </row>
    <row r="1207" spans="1:3" x14ac:dyDescent="0.3">
      <c r="A1207">
        <v>1206</v>
      </c>
      <c r="B1207" t="s">
        <v>1198</v>
      </c>
      <c r="C1207" t="str">
        <f>HYPERLINK("https://talan.bank.gov.ua/get-user-certificate/DA-A771ASL_p9x_ZPlqE","Завантажити сертифікат")</f>
        <v>Завантажити сертифікат</v>
      </c>
    </row>
    <row r="1208" spans="1:3" x14ac:dyDescent="0.3">
      <c r="A1208">
        <v>1207</v>
      </c>
      <c r="B1208" t="s">
        <v>1199</v>
      </c>
      <c r="C1208" t="str">
        <f>HYPERLINK("https://talan.bank.gov.ua/get-user-certificate/DA-A77_gWZ_u9_roBwoJ","Завантажити сертифікат")</f>
        <v>Завантажити сертифікат</v>
      </c>
    </row>
    <row r="1209" spans="1:3" x14ac:dyDescent="0.3">
      <c r="A1209">
        <v>1208</v>
      </c>
      <c r="B1209" t="s">
        <v>1200</v>
      </c>
      <c r="C1209" t="str">
        <f>HYPERLINK("https://talan.bank.gov.ua/get-user-certificate/DA-A74LP6XmH0E0tglTs","Завантажити сертифікат")</f>
        <v>Завантажити сертифікат</v>
      </c>
    </row>
    <row r="1210" spans="1:3" x14ac:dyDescent="0.3">
      <c r="A1210">
        <v>1209</v>
      </c>
      <c r="B1210" t="s">
        <v>1201</v>
      </c>
      <c r="C1210" t="str">
        <f>HYPERLINK("https://talan.bank.gov.ua/get-user-certificate/DA-A7qCLIDSc7DoKI_oQ","Завантажити сертифікат")</f>
        <v>Завантажити сертифікат</v>
      </c>
    </row>
    <row r="1211" spans="1:3" x14ac:dyDescent="0.3">
      <c r="A1211">
        <v>1210</v>
      </c>
      <c r="B1211" t="s">
        <v>1202</v>
      </c>
      <c r="C1211" t="str">
        <f>HYPERLINK("https://talan.bank.gov.ua/get-user-certificate/DA-A734aoxdYcSSUa6qP","Завантажити сертифікат")</f>
        <v>Завантажити сертифікат</v>
      </c>
    </row>
    <row r="1212" spans="1:3" x14ac:dyDescent="0.3">
      <c r="A1212">
        <v>1211</v>
      </c>
      <c r="B1212" t="s">
        <v>1203</v>
      </c>
      <c r="C1212" t="str">
        <f>HYPERLINK("https://talan.bank.gov.ua/get-user-certificate/DA-A7F-SYzT6mhmxH-Qa","Завантажити сертифікат")</f>
        <v>Завантажити сертифікат</v>
      </c>
    </row>
    <row r="1213" spans="1:3" x14ac:dyDescent="0.3">
      <c r="A1213">
        <v>1212</v>
      </c>
      <c r="B1213" t="s">
        <v>1204</v>
      </c>
      <c r="C1213" t="str">
        <f>HYPERLINK("https://talan.bank.gov.ua/get-user-certificate/DA-A7NhsIygiujcYLbOs","Завантажити сертифікат")</f>
        <v>Завантажити сертифікат</v>
      </c>
    </row>
    <row r="1214" spans="1:3" x14ac:dyDescent="0.3">
      <c r="A1214">
        <v>1213</v>
      </c>
      <c r="B1214" t="s">
        <v>1205</v>
      </c>
      <c r="C1214" t="str">
        <f>HYPERLINK("https://talan.bank.gov.ua/get-user-certificate/DA-A7ZIT1FVm66V_O_IK","Завантажити сертифікат")</f>
        <v>Завантажити сертифікат</v>
      </c>
    </row>
    <row r="1215" spans="1:3" x14ac:dyDescent="0.3">
      <c r="A1215">
        <v>1214</v>
      </c>
      <c r="B1215" t="s">
        <v>1206</v>
      </c>
      <c r="C1215" t="str">
        <f>HYPERLINK("https://talan.bank.gov.ua/get-user-certificate/DA-A7l8W938xU2TWJRf2","Завантажити сертифікат")</f>
        <v>Завантажити сертифікат</v>
      </c>
    </row>
    <row r="1216" spans="1:3" x14ac:dyDescent="0.3">
      <c r="A1216">
        <v>1215</v>
      </c>
      <c r="B1216" t="s">
        <v>1207</v>
      </c>
      <c r="C1216" t="str">
        <f>HYPERLINK("https://talan.bank.gov.ua/get-user-certificate/DA-A7iVBduxHPBxhPOGM","Завантажити сертифікат")</f>
        <v>Завантажити сертифікат</v>
      </c>
    </row>
    <row r="1217" spans="1:3" x14ac:dyDescent="0.3">
      <c r="A1217">
        <v>1216</v>
      </c>
      <c r="B1217" t="s">
        <v>1208</v>
      </c>
      <c r="C1217" t="str">
        <f>HYPERLINK("https://talan.bank.gov.ua/get-user-certificate/DA-A78YCrTowLYM6xHgs","Завантажити сертифікат")</f>
        <v>Завантажити сертифікат</v>
      </c>
    </row>
    <row r="1218" spans="1:3" x14ac:dyDescent="0.3">
      <c r="A1218">
        <v>1217</v>
      </c>
      <c r="B1218" t="s">
        <v>1209</v>
      </c>
      <c r="C1218" t="str">
        <f>HYPERLINK("https://talan.bank.gov.ua/get-user-certificate/DA-A741OZxnIOEc5TYOR","Завантажити сертифікат")</f>
        <v>Завантажити сертифікат</v>
      </c>
    </row>
    <row r="1219" spans="1:3" x14ac:dyDescent="0.3">
      <c r="A1219">
        <v>1218</v>
      </c>
      <c r="B1219" t="s">
        <v>1210</v>
      </c>
      <c r="C1219" t="str">
        <f>HYPERLINK("https://talan.bank.gov.ua/get-user-certificate/DA-A7kkD3lTNyVeG37_F","Завантажити сертифікат")</f>
        <v>Завантажити сертифікат</v>
      </c>
    </row>
    <row r="1220" spans="1:3" x14ac:dyDescent="0.3">
      <c r="A1220">
        <v>1219</v>
      </c>
      <c r="B1220" t="s">
        <v>1211</v>
      </c>
      <c r="C1220" t="str">
        <f>HYPERLINK("https://talan.bank.gov.ua/get-user-certificate/DA-A7Byw30FKqtFoqEtI","Завантажити сертифікат")</f>
        <v>Завантажити сертифікат</v>
      </c>
    </row>
    <row r="1221" spans="1:3" x14ac:dyDescent="0.3">
      <c r="A1221">
        <v>1220</v>
      </c>
      <c r="B1221" t="s">
        <v>1212</v>
      </c>
      <c r="C1221" t="str">
        <f>HYPERLINK("https://talan.bank.gov.ua/get-user-certificate/DA-A7NLQjv8KoRLNwugD","Завантажити сертифікат")</f>
        <v>Завантажити сертифікат</v>
      </c>
    </row>
    <row r="1222" spans="1:3" x14ac:dyDescent="0.3">
      <c r="A1222">
        <v>1221</v>
      </c>
      <c r="B1222" t="s">
        <v>1213</v>
      </c>
      <c r="C1222" t="str">
        <f>HYPERLINK("https://talan.bank.gov.ua/get-user-certificate/DA-A7deXkoi4Mc1sd0gp","Завантажити сертифікат")</f>
        <v>Завантажити сертифікат</v>
      </c>
    </row>
    <row r="1223" spans="1:3" x14ac:dyDescent="0.3">
      <c r="A1223">
        <v>1222</v>
      </c>
      <c r="B1223" t="s">
        <v>1214</v>
      </c>
      <c r="C1223" t="str">
        <f>HYPERLINK("https://talan.bank.gov.ua/get-user-certificate/DA-A7g4CRvSMJSVLKWsJ","Завантажити сертифікат")</f>
        <v>Завантажити сертифікат</v>
      </c>
    </row>
    <row r="1224" spans="1:3" x14ac:dyDescent="0.3">
      <c r="A1224">
        <v>1223</v>
      </c>
      <c r="B1224" t="s">
        <v>1215</v>
      </c>
      <c r="C1224" t="str">
        <f>HYPERLINK("https://talan.bank.gov.ua/get-user-certificate/DA-A7Q1uyQ1ZYgALsXgh","Завантажити сертифікат")</f>
        <v>Завантажити сертифікат</v>
      </c>
    </row>
    <row r="1225" spans="1:3" x14ac:dyDescent="0.3">
      <c r="A1225">
        <v>1224</v>
      </c>
      <c r="B1225" t="s">
        <v>1216</v>
      </c>
      <c r="C1225" t="str">
        <f>HYPERLINK("https://talan.bank.gov.ua/get-user-certificate/DA-A76idq3r9wXLKj7v5","Завантажити сертифікат")</f>
        <v>Завантажити сертифікат</v>
      </c>
    </row>
    <row r="1226" spans="1:3" x14ac:dyDescent="0.3">
      <c r="A1226">
        <v>1225</v>
      </c>
      <c r="B1226" t="s">
        <v>1217</v>
      </c>
      <c r="C1226" t="str">
        <f>HYPERLINK("https://talan.bank.gov.ua/get-user-certificate/DA-A7U0Jugn2fWsFgEBU","Завантажити сертифікат")</f>
        <v>Завантажити сертифікат</v>
      </c>
    </row>
    <row r="1227" spans="1:3" x14ac:dyDescent="0.3">
      <c r="A1227">
        <v>1226</v>
      </c>
      <c r="B1227" t="s">
        <v>1218</v>
      </c>
      <c r="C1227" t="str">
        <f>HYPERLINK("https://talan.bank.gov.ua/get-user-certificate/DA-A7FjQuHhyuk8UplqV","Завантажити сертифікат")</f>
        <v>Завантажити сертифікат</v>
      </c>
    </row>
    <row r="1228" spans="1:3" x14ac:dyDescent="0.3">
      <c r="A1228">
        <v>1227</v>
      </c>
      <c r="B1228" t="s">
        <v>1219</v>
      </c>
      <c r="C1228" t="str">
        <f>HYPERLINK("https://talan.bank.gov.ua/get-user-certificate/DA-A7CigfNt_RFfi64eX","Завантажити сертифікат")</f>
        <v>Завантажити сертифікат</v>
      </c>
    </row>
    <row r="1229" spans="1:3" x14ac:dyDescent="0.3">
      <c r="A1229">
        <v>1228</v>
      </c>
      <c r="B1229" t="s">
        <v>1220</v>
      </c>
      <c r="C1229" t="str">
        <f>HYPERLINK("https://talan.bank.gov.ua/get-user-certificate/DA-A7tHpV2KTBUxNLefU","Завантажити сертифікат")</f>
        <v>Завантажити сертифікат</v>
      </c>
    </row>
    <row r="1230" spans="1:3" x14ac:dyDescent="0.3">
      <c r="A1230">
        <v>1229</v>
      </c>
      <c r="B1230" t="s">
        <v>1221</v>
      </c>
      <c r="C1230" t="str">
        <f>HYPERLINK("https://talan.bank.gov.ua/get-user-certificate/DA-A7JGW6UVFbaWLf33m","Завантажити сертифікат")</f>
        <v>Завантажити сертифікат</v>
      </c>
    </row>
    <row r="1231" spans="1:3" x14ac:dyDescent="0.3">
      <c r="A1231">
        <v>1230</v>
      </c>
      <c r="B1231" t="s">
        <v>1222</v>
      </c>
      <c r="C1231" t="str">
        <f>HYPERLINK("https://talan.bank.gov.ua/get-user-certificate/DA-A7XGw03y4_J8Dumtn","Завантажити сертифікат")</f>
        <v>Завантажити сертифікат</v>
      </c>
    </row>
    <row r="1232" spans="1:3" x14ac:dyDescent="0.3">
      <c r="A1232">
        <v>1231</v>
      </c>
      <c r="B1232" t="s">
        <v>1223</v>
      </c>
      <c r="C1232" t="str">
        <f>HYPERLINK("https://talan.bank.gov.ua/get-user-certificate/DA-A7E4eSe-oYTAwsJeO","Завантажити сертифікат")</f>
        <v>Завантажити сертифікат</v>
      </c>
    </row>
    <row r="1233" spans="1:3" x14ac:dyDescent="0.3">
      <c r="A1233">
        <v>1232</v>
      </c>
      <c r="B1233" t="s">
        <v>1224</v>
      </c>
      <c r="C1233" t="str">
        <f>HYPERLINK("https://talan.bank.gov.ua/get-user-certificate/DA-A7rCm9vPdGqaAMmp1","Завантажити сертифікат")</f>
        <v>Завантажити сертифікат</v>
      </c>
    </row>
    <row r="1234" spans="1:3" x14ac:dyDescent="0.3">
      <c r="A1234">
        <v>1233</v>
      </c>
      <c r="B1234" t="s">
        <v>1225</v>
      </c>
      <c r="C1234" t="str">
        <f>HYPERLINK("https://talan.bank.gov.ua/get-user-certificate/DA-A7rTfJ0HcSGlHIwi3","Завантажити сертифікат")</f>
        <v>Завантажити сертифікат</v>
      </c>
    </row>
    <row r="1235" spans="1:3" x14ac:dyDescent="0.3">
      <c r="A1235">
        <v>1234</v>
      </c>
      <c r="B1235" t="s">
        <v>1226</v>
      </c>
      <c r="C1235" t="str">
        <f>HYPERLINK("https://talan.bank.gov.ua/get-user-certificate/DA-A73rkMTpsxJu1zfAX","Завантажити сертифікат")</f>
        <v>Завантажити сертифікат</v>
      </c>
    </row>
    <row r="1236" spans="1:3" x14ac:dyDescent="0.3">
      <c r="A1236">
        <v>1235</v>
      </c>
      <c r="B1236" t="s">
        <v>1227</v>
      </c>
      <c r="C1236" t="str">
        <f>HYPERLINK("https://talan.bank.gov.ua/get-user-certificate/DA-A7kaue5UmwaQoEkj1","Завантажити сертифікат")</f>
        <v>Завантажити сертифікат</v>
      </c>
    </row>
    <row r="1237" spans="1:3" x14ac:dyDescent="0.3">
      <c r="A1237">
        <v>1236</v>
      </c>
      <c r="B1237" t="s">
        <v>1228</v>
      </c>
      <c r="C1237" t="str">
        <f>HYPERLINK("https://talan.bank.gov.ua/get-user-certificate/DA-A7Bp_KHt4nClPu4fc","Завантажити сертифікат")</f>
        <v>Завантажити сертифікат</v>
      </c>
    </row>
    <row r="1238" spans="1:3" x14ac:dyDescent="0.3">
      <c r="A1238">
        <v>1237</v>
      </c>
      <c r="B1238" t="s">
        <v>1229</v>
      </c>
      <c r="C1238" t="str">
        <f>HYPERLINK("https://talan.bank.gov.ua/get-user-certificate/DA-A7M0DtjY8h50i2dD0","Завантажити сертифікат")</f>
        <v>Завантажити сертифікат</v>
      </c>
    </row>
    <row r="1239" spans="1:3" x14ac:dyDescent="0.3">
      <c r="A1239">
        <v>1238</v>
      </c>
      <c r="B1239" t="s">
        <v>1230</v>
      </c>
      <c r="C1239" t="str">
        <f>HYPERLINK("https://talan.bank.gov.ua/get-user-certificate/DA-A7cElxkbKgVd6z2EY","Завантажити сертифікат")</f>
        <v>Завантажити сертифікат</v>
      </c>
    </row>
    <row r="1240" spans="1:3" x14ac:dyDescent="0.3">
      <c r="A1240">
        <v>1239</v>
      </c>
      <c r="B1240" t="s">
        <v>1231</v>
      </c>
      <c r="C1240" t="str">
        <f>HYPERLINK("https://talan.bank.gov.ua/get-user-certificate/DA-A7jBfpnqgrwyuwm4U","Завантажити сертифікат")</f>
        <v>Завантажити сертифікат</v>
      </c>
    </row>
    <row r="1241" spans="1:3" x14ac:dyDescent="0.3">
      <c r="A1241">
        <v>1240</v>
      </c>
      <c r="B1241" t="s">
        <v>1232</v>
      </c>
      <c r="C1241" t="str">
        <f>HYPERLINK("https://talan.bank.gov.ua/get-user-certificate/DA-A7uBLMikgLZIMwvsM","Завантажити сертифікат")</f>
        <v>Завантажити сертифікат</v>
      </c>
    </row>
    <row r="1242" spans="1:3" x14ac:dyDescent="0.3">
      <c r="A1242">
        <v>1241</v>
      </c>
      <c r="B1242" t="s">
        <v>1232</v>
      </c>
      <c r="C1242" t="str">
        <f>HYPERLINK("https://talan.bank.gov.ua/get-user-certificate/DA-A7-J014hmbvzx3S5G","Завантажити сертифікат")</f>
        <v>Завантажити сертифікат</v>
      </c>
    </row>
    <row r="1243" spans="1:3" x14ac:dyDescent="0.3">
      <c r="A1243">
        <v>1242</v>
      </c>
      <c r="B1243" t="s">
        <v>1233</v>
      </c>
      <c r="C1243" t="str">
        <f>HYPERLINK("https://talan.bank.gov.ua/get-user-certificate/DA-A75fE24g7GISrPEd2","Завантажити сертифікат")</f>
        <v>Завантажити сертифікат</v>
      </c>
    </row>
    <row r="1244" spans="1:3" x14ac:dyDescent="0.3">
      <c r="A1244">
        <v>1243</v>
      </c>
      <c r="B1244" t="s">
        <v>1234</v>
      </c>
      <c r="C1244" t="str">
        <f>HYPERLINK("https://talan.bank.gov.ua/get-user-certificate/DA-A7TqDLMJVderzGLpo","Завантажити сертифікат")</f>
        <v>Завантажити сертифікат</v>
      </c>
    </row>
    <row r="1245" spans="1:3" x14ac:dyDescent="0.3">
      <c r="A1245">
        <v>1244</v>
      </c>
      <c r="B1245" t="s">
        <v>1235</v>
      </c>
      <c r="C1245" t="str">
        <f>HYPERLINK("https://talan.bank.gov.ua/get-user-certificate/DA-A7m1Ha6Vv-PEaQU6c","Завантажити сертифікат")</f>
        <v>Завантажити сертифікат</v>
      </c>
    </row>
    <row r="1246" spans="1:3" x14ac:dyDescent="0.3">
      <c r="A1246">
        <v>1245</v>
      </c>
      <c r="B1246" t="s">
        <v>1236</v>
      </c>
      <c r="C1246" t="str">
        <f>HYPERLINK("https://talan.bank.gov.ua/get-user-certificate/DA-A7MYLidpOnYbpjLBA","Завантажити сертифікат")</f>
        <v>Завантажити сертифікат</v>
      </c>
    </row>
    <row r="1247" spans="1:3" x14ac:dyDescent="0.3">
      <c r="A1247">
        <v>1246</v>
      </c>
      <c r="B1247" t="s">
        <v>1211</v>
      </c>
      <c r="C1247" t="str">
        <f>HYPERLINK("https://talan.bank.gov.ua/get-user-certificate/DA-A72yno17oGEsIYESW","Завантажити сертифікат")</f>
        <v>Завантажити сертифікат</v>
      </c>
    </row>
    <row r="1248" spans="1:3" x14ac:dyDescent="0.3">
      <c r="A1248">
        <v>1247</v>
      </c>
      <c r="B1248" t="s">
        <v>1237</v>
      </c>
      <c r="C1248" t="str">
        <f>HYPERLINK("https://talan.bank.gov.ua/get-user-certificate/DA-A73GqwY98YwHquuXc","Завантажити сертифікат")</f>
        <v>Завантажити сертифікат</v>
      </c>
    </row>
    <row r="1249" spans="1:3" x14ac:dyDescent="0.3">
      <c r="A1249">
        <v>1248</v>
      </c>
      <c r="B1249" t="s">
        <v>1238</v>
      </c>
      <c r="C1249" t="str">
        <f>HYPERLINK("https://talan.bank.gov.ua/get-user-certificate/DA-A7a3C_c21PXfWhzeH","Завантажити сертифікат")</f>
        <v>Завантажити сертифікат</v>
      </c>
    </row>
    <row r="1250" spans="1:3" x14ac:dyDescent="0.3">
      <c r="A1250">
        <v>1249</v>
      </c>
      <c r="B1250" t="s">
        <v>1239</v>
      </c>
      <c r="C1250" t="str">
        <f>HYPERLINK("https://talan.bank.gov.ua/get-user-certificate/DA-A7cIlxIz1EfyYd9H9","Завантажити сертифікат")</f>
        <v>Завантажити сертифікат</v>
      </c>
    </row>
    <row r="1251" spans="1:3" x14ac:dyDescent="0.3">
      <c r="A1251">
        <v>1250</v>
      </c>
      <c r="B1251" t="s">
        <v>1240</v>
      </c>
      <c r="C1251" t="str">
        <f>HYPERLINK("https://talan.bank.gov.ua/get-user-certificate/DA-A7jNe04YxRftE-TuJ","Завантажити сертифікат")</f>
        <v>Завантажити сертифікат</v>
      </c>
    </row>
    <row r="1252" spans="1:3" x14ac:dyDescent="0.3">
      <c r="A1252">
        <v>1251</v>
      </c>
      <c r="B1252" t="s">
        <v>1241</v>
      </c>
      <c r="C1252" t="str">
        <f>HYPERLINK("https://talan.bank.gov.ua/get-user-certificate/DA-A7EFAfEy3QmclOEAo","Завантажити сертифікат")</f>
        <v>Завантажити сертифікат</v>
      </c>
    </row>
    <row r="1253" spans="1:3" x14ac:dyDescent="0.3">
      <c r="A1253">
        <v>1252</v>
      </c>
      <c r="B1253" t="s">
        <v>1242</v>
      </c>
      <c r="C1253" t="str">
        <f>HYPERLINK("https://talan.bank.gov.ua/get-user-certificate/DA-A7IW2JqfKZIiIeeQp","Завантажити сертифікат")</f>
        <v>Завантажити сертифікат</v>
      </c>
    </row>
    <row r="1254" spans="1:3" x14ac:dyDescent="0.3">
      <c r="A1254">
        <v>1253</v>
      </c>
      <c r="B1254" t="s">
        <v>1243</v>
      </c>
      <c r="C1254" t="str">
        <f>HYPERLINK("https://talan.bank.gov.ua/get-user-certificate/DA-A7dCs2exnILXX-uuT","Завантажити сертифікат")</f>
        <v>Завантажити сертифікат</v>
      </c>
    </row>
    <row r="1255" spans="1:3" x14ac:dyDescent="0.3">
      <c r="A1255">
        <v>1254</v>
      </c>
      <c r="B1255" t="s">
        <v>1244</v>
      </c>
      <c r="C1255" t="str">
        <f>HYPERLINK("https://talan.bank.gov.ua/get-user-certificate/DA-A7xQDsVjw5_5zW-ww","Завантажити сертифікат")</f>
        <v>Завантажити сертифікат</v>
      </c>
    </row>
    <row r="1256" spans="1:3" x14ac:dyDescent="0.3">
      <c r="A1256">
        <v>1255</v>
      </c>
      <c r="B1256" t="s">
        <v>1241</v>
      </c>
      <c r="C1256" t="str">
        <f>HYPERLINK("https://talan.bank.gov.ua/get-user-certificate/DA-A7uptllq64EjXWnLb","Завантажити сертифікат")</f>
        <v>Завантажити сертифікат</v>
      </c>
    </row>
    <row r="1257" spans="1:3" x14ac:dyDescent="0.3">
      <c r="A1257">
        <v>1256</v>
      </c>
      <c r="B1257" t="s">
        <v>1245</v>
      </c>
      <c r="C1257" t="str">
        <f>HYPERLINK("https://talan.bank.gov.ua/get-user-certificate/DA-A7-feo175XwUXKs-D","Завантажити сертифікат")</f>
        <v>Завантажити сертифікат</v>
      </c>
    </row>
    <row r="1258" spans="1:3" x14ac:dyDescent="0.3">
      <c r="A1258">
        <v>1257</v>
      </c>
      <c r="B1258" t="s">
        <v>1246</v>
      </c>
      <c r="C1258" t="str">
        <f>HYPERLINK("https://talan.bank.gov.ua/get-user-certificate/DA-A72SiXs7JaC0K_PVz","Завантажити сертифікат")</f>
        <v>Завантажити сертифікат</v>
      </c>
    </row>
    <row r="1259" spans="1:3" x14ac:dyDescent="0.3">
      <c r="A1259">
        <v>1258</v>
      </c>
      <c r="B1259" t="s">
        <v>1247</v>
      </c>
      <c r="C1259" t="str">
        <f>HYPERLINK("https://talan.bank.gov.ua/get-user-certificate/DA-A7mNT6OmjQN-ZBLVK","Завантажити сертифікат")</f>
        <v>Завантажити сертифікат</v>
      </c>
    </row>
    <row r="1260" spans="1:3" x14ac:dyDescent="0.3">
      <c r="A1260">
        <v>1259</v>
      </c>
      <c r="B1260" t="s">
        <v>1248</v>
      </c>
      <c r="C1260" t="str">
        <f>HYPERLINK("https://talan.bank.gov.ua/get-user-certificate/DA-A7tuhoop5-4a7E3Y1","Завантажити сертифікат")</f>
        <v>Завантажити сертифікат</v>
      </c>
    </row>
    <row r="1261" spans="1:3" x14ac:dyDescent="0.3">
      <c r="A1261">
        <v>1260</v>
      </c>
      <c r="B1261" t="s">
        <v>1249</v>
      </c>
      <c r="C1261" t="str">
        <f>HYPERLINK("https://talan.bank.gov.ua/get-user-certificate/DA-A7qeET2qofP65xmbQ","Завантажити сертифікат")</f>
        <v>Завантажити сертифікат</v>
      </c>
    </row>
    <row r="1262" spans="1:3" x14ac:dyDescent="0.3">
      <c r="A1262">
        <v>1261</v>
      </c>
      <c r="B1262" t="s">
        <v>1250</v>
      </c>
      <c r="C1262" t="str">
        <f>HYPERLINK("https://talan.bank.gov.ua/get-user-certificate/DA-A7oNxhVhyFmmdNQEw","Завантажити сертифікат")</f>
        <v>Завантажити сертифікат</v>
      </c>
    </row>
    <row r="1263" spans="1:3" x14ac:dyDescent="0.3">
      <c r="A1263">
        <v>1262</v>
      </c>
      <c r="B1263" t="s">
        <v>1251</v>
      </c>
      <c r="C1263" t="str">
        <f>HYPERLINK("https://talan.bank.gov.ua/get-user-certificate/DA-A7HTVGx-Zf7aXuOrf","Завантажити сертифікат")</f>
        <v>Завантажити сертифікат</v>
      </c>
    </row>
    <row r="1264" spans="1:3" x14ac:dyDescent="0.3">
      <c r="A1264">
        <v>1263</v>
      </c>
      <c r="B1264" t="s">
        <v>1252</v>
      </c>
      <c r="C1264" t="str">
        <f>HYPERLINK("https://talan.bank.gov.ua/get-user-certificate/DA-A7iy4g_0Mc1c0dBSn","Завантажити сертифікат")</f>
        <v>Завантажити сертифікат</v>
      </c>
    </row>
    <row r="1265" spans="1:3" x14ac:dyDescent="0.3">
      <c r="A1265">
        <v>1264</v>
      </c>
      <c r="B1265" t="s">
        <v>1253</v>
      </c>
      <c r="C1265" t="str">
        <f>HYPERLINK("https://talan.bank.gov.ua/get-user-certificate/DA-A7cJd6bgSVHF0qtvj","Завантажити сертифікат")</f>
        <v>Завантажити сертифікат</v>
      </c>
    </row>
    <row r="1266" spans="1:3" x14ac:dyDescent="0.3">
      <c r="A1266">
        <v>1265</v>
      </c>
      <c r="B1266" t="s">
        <v>1254</v>
      </c>
      <c r="C1266" t="str">
        <f>HYPERLINK("https://talan.bank.gov.ua/get-user-certificate/DA-A7N2MyP7W2kptqt8L","Завантажити сертифікат")</f>
        <v>Завантажити сертифікат</v>
      </c>
    </row>
    <row r="1267" spans="1:3" x14ac:dyDescent="0.3">
      <c r="A1267">
        <v>1266</v>
      </c>
      <c r="B1267" t="s">
        <v>1255</v>
      </c>
      <c r="C1267" t="str">
        <f>HYPERLINK("https://talan.bank.gov.ua/get-user-certificate/DA-A72B4cFioLoBVoXq3","Завантажити сертифікат")</f>
        <v>Завантажити сертифікат</v>
      </c>
    </row>
    <row r="1268" spans="1:3" x14ac:dyDescent="0.3">
      <c r="A1268">
        <v>1267</v>
      </c>
      <c r="B1268" t="s">
        <v>1256</v>
      </c>
      <c r="C1268" t="str">
        <f>HYPERLINK("https://talan.bank.gov.ua/get-user-certificate/DA-A71GbbvzRQbvqNu-i","Завантажити сертифікат")</f>
        <v>Завантажити сертифікат</v>
      </c>
    </row>
    <row r="1269" spans="1:3" x14ac:dyDescent="0.3">
      <c r="A1269">
        <v>1268</v>
      </c>
      <c r="B1269" t="s">
        <v>1257</v>
      </c>
      <c r="C1269" t="str">
        <f>HYPERLINK("https://talan.bank.gov.ua/get-user-certificate/DA-A7aXtRaJxkgsUh3Cb","Завантажити сертифікат")</f>
        <v>Завантажити сертифікат</v>
      </c>
    </row>
    <row r="1270" spans="1:3" x14ac:dyDescent="0.3">
      <c r="A1270">
        <v>1269</v>
      </c>
      <c r="B1270" t="s">
        <v>1241</v>
      </c>
      <c r="C1270" t="str">
        <f>HYPERLINK("https://talan.bank.gov.ua/get-user-certificate/DA-A7CQnLtYgrhaQav7w","Завантажити сертифікат")</f>
        <v>Завантажити сертифікат</v>
      </c>
    </row>
    <row r="1271" spans="1:3" x14ac:dyDescent="0.3">
      <c r="A1271">
        <v>1270</v>
      </c>
      <c r="B1271" t="s">
        <v>1258</v>
      </c>
      <c r="C1271" t="str">
        <f>HYPERLINK("https://talan.bank.gov.ua/get-user-certificate/DA-A7LphwfY8TaHzTtCg","Завантажити сертифікат")</f>
        <v>Завантажити сертифікат</v>
      </c>
    </row>
    <row r="1272" spans="1:3" x14ac:dyDescent="0.3">
      <c r="A1272">
        <v>1271</v>
      </c>
      <c r="B1272" t="s">
        <v>1259</v>
      </c>
      <c r="C1272" t="str">
        <f>HYPERLINK("https://talan.bank.gov.ua/get-user-certificate/DA-A7s-1GbZprXKTpICw","Завантажити сертифікат")</f>
        <v>Завантажити сертифікат</v>
      </c>
    </row>
    <row r="1273" spans="1:3" x14ac:dyDescent="0.3">
      <c r="A1273">
        <v>1272</v>
      </c>
      <c r="B1273" t="s">
        <v>1260</v>
      </c>
      <c r="C1273" t="str">
        <f>HYPERLINK("https://talan.bank.gov.ua/get-user-certificate/DA-A7g2MBnYtdrxRlH1b","Завантажити сертифікат")</f>
        <v>Завантажити сертифікат</v>
      </c>
    </row>
    <row r="1274" spans="1:3" x14ac:dyDescent="0.3">
      <c r="A1274">
        <v>1273</v>
      </c>
      <c r="B1274" t="s">
        <v>1261</v>
      </c>
      <c r="C1274" t="str">
        <f>HYPERLINK("https://talan.bank.gov.ua/get-user-certificate/DA-A7p7Oxc1symYlhZRv","Завантажити сертифікат")</f>
        <v>Завантажити сертифікат</v>
      </c>
    </row>
    <row r="1275" spans="1:3" x14ac:dyDescent="0.3">
      <c r="A1275">
        <v>1274</v>
      </c>
      <c r="B1275" t="s">
        <v>1262</v>
      </c>
      <c r="C1275" t="str">
        <f>HYPERLINK("https://talan.bank.gov.ua/get-user-certificate/DA-A787cp-AByEBIrM_s","Завантажити сертифікат")</f>
        <v>Завантажити сертифікат</v>
      </c>
    </row>
    <row r="1276" spans="1:3" x14ac:dyDescent="0.3">
      <c r="A1276">
        <v>1275</v>
      </c>
      <c r="B1276" t="s">
        <v>1263</v>
      </c>
      <c r="C1276" t="str">
        <f>HYPERLINK("https://talan.bank.gov.ua/get-user-certificate/DA-A7qY_3QSSINaD62lB","Завантажити сертифікат")</f>
        <v>Завантажити сертифікат</v>
      </c>
    </row>
    <row r="1277" spans="1:3" x14ac:dyDescent="0.3">
      <c r="A1277">
        <v>1276</v>
      </c>
      <c r="B1277" t="s">
        <v>1110</v>
      </c>
      <c r="C1277" t="str">
        <f>HYPERLINK("https://talan.bank.gov.ua/get-user-certificate/DA-A74KvzmQ-1H0ZytMC","Завантажити сертифікат")</f>
        <v>Завантажити сертифікат</v>
      </c>
    </row>
    <row r="1278" spans="1:3" x14ac:dyDescent="0.3">
      <c r="A1278">
        <v>1277</v>
      </c>
      <c r="B1278" t="s">
        <v>1264</v>
      </c>
      <c r="C1278" t="str">
        <f>HYPERLINK("https://talan.bank.gov.ua/get-user-certificate/DA-A7VNgMgIpBC3a6Mfo","Завантажити сертифікат")</f>
        <v>Завантажити сертифікат</v>
      </c>
    </row>
    <row r="1279" spans="1:3" x14ac:dyDescent="0.3">
      <c r="A1279">
        <v>1278</v>
      </c>
      <c r="B1279" t="s">
        <v>1265</v>
      </c>
      <c r="C1279" t="str">
        <f>HYPERLINK("https://talan.bank.gov.ua/get-user-certificate/DA-A7fLZDDB4Nd9mzyhO","Завантажити сертифікат")</f>
        <v>Завантажити сертифікат</v>
      </c>
    </row>
    <row r="1280" spans="1:3" x14ac:dyDescent="0.3">
      <c r="A1280">
        <v>1279</v>
      </c>
      <c r="B1280" t="s">
        <v>1266</v>
      </c>
      <c r="C1280" t="str">
        <f>HYPERLINK("https://talan.bank.gov.ua/get-user-certificate/DA-A7Ke6SSbktuydkKVH","Завантажити сертифікат")</f>
        <v>Завантажити сертифікат</v>
      </c>
    </row>
    <row r="1281" spans="1:3" x14ac:dyDescent="0.3">
      <c r="A1281">
        <v>1280</v>
      </c>
      <c r="B1281" t="s">
        <v>1267</v>
      </c>
      <c r="C1281" t="str">
        <f>HYPERLINK("https://talan.bank.gov.ua/get-user-certificate/DA-A7aJ_-fzaWURaNrxg","Завантажити сертифікат")</f>
        <v>Завантажити сертифікат</v>
      </c>
    </row>
    <row r="1282" spans="1:3" x14ac:dyDescent="0.3">
      <c r="A1282">
        <v>1281</v>
      </c>
      <c r="B1282" t="s">
        <v>1268</v>
      </c>
      <c r="C1282" t="str">
        <f>HYPERLINK("https://talan.bank.gov.ua/get-user-certificate/DA-A75TM-2-doKJiC3I3","Завантажити сертифікат")</f>
        <v>Завантажити сертифікат</v>
      </c>
    </row>
    <row r="1283" spans="1:3" x14ac:dyDescent="0.3">
      <c r="A1283">
        <v>1282</v>
      </c>
      <c r="B1283" t="s">
        <v>1269</v>
      </c>
      <c r="C1283" t="str">
        <f>HYPERLINK("https://talan.bank.gov.ua/get-user-certificate/DA-A7h19OtDeJGUmqWSs","Завантажити сертифікат")</f>
        <v>Завантажити сертифікат</v>
      </c>
    </row>
    <row r="1284" spans="1:3" x14ac:dyDescent="0.3">
      <c r="A1284">
        <v>1283</v>
      </c>
      <c r="B1284" t="s">
        <v>1270</v>
      </c>
      <c r="C1284" t="str">
        <f>HYPERLINK("https://talan.bank.gov.ua/get-user-certificate/DA-A7-pPmYu3VAds798D","Завантажити сертифікат")</f>
        <v>Завантажити сертифікат</v>
      </c>
    </row>
    <row r="1285" spans="1:3" x14ac:dyDescent="0.3">
      <c r="A1285">
        <v>1284</v>
      </c>
      <c r="B1285" t="s">
        <v>1271</v>
      </c>
      <c r="C1285" t="str">
        <f>HYPERLINK("https://talan.bank.gov.ua/get-user-certificate/DA-A7zLqHi0XtX3MsHMo","Завантажити сертифікат")</f>
        <v>Завантажити сертифікат</v>
      </c>
    </row>
    <row r="1286" spans="1:3" x14ac:dyDescent="0.3">
      <c r="A1286">
        <v>1285</v>
      </c>
      <c r="B1286" t="s">
        <v>1272</v>
      </c>
      <c r="C1286" t="str">
        <f>HYPERLINK("https://talan.bank.gov.ua/get-user-certificate/DA-A7u-OGNTMTWkEti5X","Завантажити сертифікат")</f>
        <v>Завантажити сертифікат</v>
      </c>
    </row>
    <row r="1287" spans="1:3" x14ac:dyDescent="0.3">
      <c r="A1287">
        <v>1286</v>
      </c>
      <c r="B1287" t="s">
        <v>1273</v>
      </c>
      <c r="C1287" t="str">
        <f>HYPERLINK("https://talan.bank.gov.ua/get-user-certificate/DA-A7BFa7MLzfhOsNvwZ","Завантажити сертифікат")</f>
        <v>Завантажити сертифікат</v>
      </c>
    </row>
    <row r="1288" spans="1:3" x14ac:dyDescent="0.3">
      <c r="A1288">
        <v>1287</v>
      </c>
      <c r="B1288" t="s">
        <v>1274</v>
      </c>
      <c r="C1288" t="str">
        <f>HYPERLINK("https://talan.bank.gov.ua/get-user-certificate/DA-A7PuCIkdxZpkyTqTh","Завантажити сертифікат")</f>
        <v>Завантажити сертифікат</v>
      </c>
    </row>
    <row r="1289" spans="1:3" x14ac:dyDescent="0.3">
      <c r="A1289">
        <v>1288</v>
      </c>
      <c r="B1289" t="s">
        <v>1275</v>
      </c>
      <c r="C1289" t="str">
        <f>HYPERLINK("https://talan.bank.gov.ua/get-user-certificate/DA-A7FB15Qa1rNwm385P","Завантажити сертифікат")</f>
        <v>Завантажити сертифікат</v>
      </c>
    </row>
    <row r="1290" spans="1:3" x14ac:dyDescent="0.3">
      <c r="A1290">
        <v>1289</v>
      </c>
      <c r="B1290" t="s">
        <v>1276</v>
      </c>
      <c r="C1290" t="str">
        <f>HYPERLINK("https://talan.bank.gov.ua/get-user-certificate/DA-A7Nj5yg06BxIKRqup","Завантажити сертифікат")</f>
        <v>Завантажити сертифікат</v>
      </c>
    </row>
    <row r="1291" spans="1:3" x14ac:dyDescent="0.3">
      <c r="A1291">
        <v>1290</v>
      </c>
      <c r="B1291" t="s">
        <v>1277</v>
      </c>
      <c r="C1291" t="str">
        <f>HYPERLINK("https://talan.bank.gov.ua/get-user-certificate/DA-A7mnm8zE7UTTCoKzY","Завантажити сертифікат")</f>
        <v>Завантажити сертифікат</v>
      </c>
    </row>
    <row r="1292" spans="1:3" x14ac:dyDescent="0.3">
      <c r="A1292">
        <v>1291</v>
      </c>
      <c r="B1292" t="s">
        <v>1278</v>
      </c>
      <c r="C1292" t="str">
        <f>HYPERLINK("https://talan.bank.gov.ua/get-user-certificate/DA-A7DWIAyyMumpdMS08","Завантажити сертифікат")</f>
        <v>Завантажити сертифікат</v>
      </c>
    </row>
    <row r="1293" spans="1:3" x14ac:dyDescent="0.3">
      <c r="A1293">
        <v>1292</v>
      </c>
      <c r="B1293" t="s">
        <v>1278</v>
      </c>
      <c r="C1293" t="str">
        <f>HYPERLINK("https://talan.bank.gov.ua/get-user-certificate/DA-A7NZSVDeP1VIHNn_a","Завантажити сертифікат")</f>
        <v>Завантажити сертифікат</v>
      </c>
    </row>
    <row r="1294" spans="1:3" x14ac:dyDescent="0.3">
      <c r="A1294">
        <v>1293</v>
      </c>
      <c r="B1294" t="s">
        <v>1279</v>
      </c>
      <c r="C1294" t="str">
        <f>HYPERLINK("https://talan.bank.gov.ua/get-user-certificate/DA-A7HQSgGqpEgJrJDOJ","Завантажити сертифікат")</f>
        <v>Завантажити сертифікат</v>
      </c>
    </row>
    <row r="1295" spans="1:3" x14ac:dyDescent="0.3">
      <c r="A1295">
        <v>1294</v>
      </c>
      <c r="B1295" t="s">
        <v>1280</v>
      </c>
      <c r="C1295" t="str">
        <f>HYPERLINK("https://talan.bank.gov.ua/get-user-certificate/DA-A78c6D5Q0hjxuMHau","Завантажити сертифікат")</f>
        <v>Завантажити сертифікат</v>
      </c>
    </row>
    <row r="1296" spans="1:3" x14ac:dyDescent="0.3">
      <c r="A1296">
        <v>1295</v>
      </c>
      <c r="B1296" t="s">
        <v>1281</v>
      </c>
      <c r="C1296" t="str">
        <f>HYPERLINK("https://talan.bank.gov.ua/get-user-certificate/DA-A7ShqkcpJhrOsK70n","Завантажити сертифікат")</f>
        <v>Завантажити сертифікат</v>
      </c>
    </row>
    <row r="1297" spans="1:3" x14ac:dyDescent="0.3">
      <c r="A1297">
        <v>1296</v>
      </c>
      <c r="B1297" t="s">
        <v>1282</v>
      </c>
      <c r="C1297" t="str">
        <f>HYPERLINK("https://talan.bank.gov.ua/get-user-certificate/DA-A7F4JApVi3UkQvjeO","Завантажити сертифікат")</f>
        <v>Завантажити сертифікат</v>
      </c>
    </row>
    <row r="1298" spans="1:3" x14ac:dyDescent="0.3">
      <c r="A1298">
        <v>1297</v>
      </c>
      <c r="B1298" t="s">
        <v>1283</v>
      </c>
      <c r="C1298" t="str">
        <f>HYPERLINK("https://talan.bank.gov.ua/get-user-certificate/DA-A77mCh_esaHkZvFfd","Завантажити сертифікат")</f>
        <v>Завантажити сертифікат</v>
      </c>
    </row>
    <row r="1299" spans="1:3" x14ac:dyDescent="0.3">
      <c r="A1299">
        <v>1298</v>
      </c>
      <c r="B1299" t="s">
        <v>1284</v>
      </c>
      <c r="C1299" t="str">
        <f>HYPERLINK("https://talan.bank.gov.ua/get-user-certificate/DA-A72nrdI_QGBEwyTFp","Завантажити сертифікат")</f>
        <v>Завантажити сертифікат</v>
      </c>
    </row>
    <row r="1300" spans="1:3" x14ac:dyDescent="0.3">
      <c r="A1300">
        <v>1299</v>
      </c>
      <c r="B1300" t="s">
        <v>1285</v>
      </c>
      <c r="C1300" t="str">
        <f>HYPERLINK("https://talan.bank.gov.ua/get-user-certificate/DA-A7MK2WBI4qhx6H8EJ","Завантажити сертифікат")</f>
        <v>Завантажити сертифікат</v>
      </c>
    </row>
    <row r="1301" spans="1:3" x14ac:dyDescent="0.3">
      <c r="A1301">
        <v>1300</v>
      </c>
      <c r="B1301" t="s">
        <v>1286</v>
      </c>
      <c r="C1301" t="str">
        <f>HYPERLINK("https://talan.bank.gov.ua/get-user-certificate/DA-A7euMVDnWycFy0ozj","Завантажити сертифікат")</f>
        <v>Завантажити сертифікат</v>
      </c>
    </row>
    <row r="1302" spans="1:3" x14ac:dyDescent="0.3">
      <c r="A1302">
        <v>1301</v>
      </c>
      <c r="B1302" t="s">
        <v>1287</v>
      </c>
      <c r="C1302" t="str">
        <f>HYPERLINK("https://talan.bank.gov.ua/get-user-certificate/DA-A7P7TjkGcq6xNk1Ng","Завантажити сертифікат")</f>
        <v>Завантажити сертифікат</v>
      </c>
    </row>
    <row r="1303" spans="1:3" x14ac:dyDescent="0.3">
      <c r="A1303">
        <v>1302</v>
      </c>
      <c r="B1303" t="s">
        <v>1288</v>
      </c>
      <c r="C1303" t="str">
        <f>HYPERLINK("https://talan.bank.gov.ua/get-user-certificate/DA-A7nqRGwq4RVnIvAwX","Завантажити сертифікат")</f>
        <v>Завантажити сертифікат</v>
      </c>
    </row>
    <row r="1304" spans="1:3" x14ac:dyDescent="0.3">
      <c r="A1304">
        <v>1303</v>
      </c>
      <c r="B1304" t="s">
        <v>1289</v>
      </c>
      <c r="C1304" t="str">
        <f>HYPERLINK("https://talan.bank.gov.ua/get-user-certificate/DA-A7dUNF2_worALn76Q","Завантажити сертифікат")</f>
        <v>Завантажити сертифікат</v>
      </c>
    </row>
    <row r="1305" spans="1:3" x14ac:dyDescent="0.3">
      <c r="A1305">
        <v>1304</v>
      </c>
      <c r="B1305" t="s">
        <v>1290</v>
      </c>
      <c r="C1305" t="str">
        <f>HYPERLINK("https://talan.bank.gov.ua/get-user-certificate/DA-A7ZFrSooOdkKD2rDC","Завантажити сертифікат")</f>
        <v>Завантажити сертифікат</v>
      </c>
    </row>
    <row r="1306" spans="1:3" x14ac:dyDescent="0.3">
      <c r="A1306">
        <v>1305</v>
      </c>
      <c r="B1306" t="s">
        <v>1291</v>
      </c>
      <c r="C1306" t="str">
        <f>HYPERLINK("https://talan.bank.gov.ua/get-user-certificate/DA-A7c3hkWLkwikWW89o","Завантажити сертифікат")</f>
        <v>Завантажити сертифікат</v>
      </c>
    </row>
    <row r="1307" spans="1:3" x14ac:dyDescent="0.3">
      <c r="A1307">
        <v>1306</v>
      </c>
      <c r="B1307" t="s">
        <v>1292</v>
      </c>
      <c r="C1307" t="str">
        <f>HYPERLINK("https://talan.bank.gov.ua/get-user-certificate/DA-A7BaeHXGB5lNtpE6P","Завантажити сертифікат")</f>
        <v>Завантажити сертифікат</v>
      </c>
    </row>
    <row r="1308" spans="1:3" x14ac:dyDescent="0.3">
      <c r="A1308">
        <v>1307</v>
      </c>
      <c r="B1308" t="s">
        <v>1293</v>
      </c>
      <c r="C1308" t="str">
        <f>HYPERLINK("https://talan.bank.gov.ua/get-user-certificate/DA-A7lWknrNQEgTYh9Hl","Завантажити сертифікат")</f>
        <v>Завантажити сертифікат</v>
      </c>
    </row>
    <row r="1309" spans="1:3" x14ac:dyDescent="0.3">
      <c r="A1309">
        <v>1308</v>
      </c>
      <c r="B1309" t="s">
        <v>1294</v>
      </c>
      <c r="C1309" t="str">
        <f>HYPERLINK("https://talan.bank.gov.ua/get-user-certificate/DA-A7UiM6YumbNa72wre","Завантажити сертифікат")</f>
        <v>Завантажити сертифікат</v>
      </c>
    </row>
    <row r="1310" spans="1:3" x14ac:dyDescent="0.3">
      <c r="A1310">
        <v>1309</v>
      </c>
      <c r="B1310" t="s">
        <v>1295</v>
      </c>
      <c r="C1310" t="str">
        <f>HYPERLINK("https://talan.bank.gov.ua/get-user-certificate/DA-A7ZP1nT5b61hlYI10","Завантажити сертифікат")</f>
        <v>Завантажити сертифікат</v>
      </c>
    </row>
    <row r="1311" spans="1:3" x14ac:dyDescent="0.3">
      <c r="A1311">
        <v>1310</v>
      </c>
      <c r="B1311" t="s">
        <v>1296</v>
      </c>
      <c r="C1311" t="str">
        <f>HYPERLINK("https://talan.bank.gov.ua/get-user-certificate/DA-A7H4PmUKOAbBoiSUp","Завантажити сертифікат")</f>
        <v>Завантажити сертифікат</v>
      </c>
    </row>
    <row r="1312" spans="1:3" x14ac:dyDescent="0.3">
      <c r="A1312">
        <v>1311</v>
      </c>
      <c r="B1312" t="s">
        <v>1297</v>
      </c>
      <c r="C1312" t="str">
        <f>HYPERLINK("https://talan.bank.gov.ua/get-user-certificate/DA-A77Lb4dPxZfj0G1mr","Завантажити сертифікат")</f>
        <v>Завантажити сертифікат</v>
      </c>
    </row>
    <row r="1313" spans="1:3" x14ac:dyDescent="0.3">
      <c r="A1313">
        <v>1312</v>
      </c>
      <c r="B1313" t="s">
        <v>1298</v>
      </c>
      <c r="C1313" t="str">
        <f>HYPERLINK("https://talan.bank.gov.ua/get-user-certificate/DA-A7Ivm3iAuz8CyaYjB","Завантажити сертифікат")</f>
        <v>Завантажити сертифікат</v>
      </c>
    </row>
    <row r="1314" spans="1:3" x14ac:dyDescent="0.3">
      <c r="A1314">
        <v>1313</v>
      </c>
      <c r="B1314" t="s">
        <v>1299</v>
      </c>
      <c r="C1314" t="str">
        <f>HYPERLINK("https://talan.bank.gov.ua/get-user-certificate/DA-A7WrLgnjwjYXkfv5c","Завантажити сертифікат")</f>
        <v>Завантажити сертифікат</v>
      </c>
    </row>
    <row r="1315" spans="1:3" x14ac:dyDescent="0.3">
      <c r="A1315">
        <v>1314</v>
      </c>
      <c r="B1315" t="s">
        <v>1300</v>
      </c>
      <c r="C1315" t="str">
        <f>HYPERLINK("https://talan.bank.gov.ua/get-user-certificate/DA-A7TUobbYsHQROJnOj","Завантажити сертифікат")</f>
        <v>Завантажити сертифікат</v>
      </c>
    </row>
    <row r="1316" spans="1:3" x14ac:dyDescent="0.3">
      <c r="A1316">
        <v>1315</v>
      </c>
      <c r="B1316" t="s">
        <v>1301</v>
      </c>
      <c r="C1316" t="str">
        <f>HYPERLINK("https://talan.bank.gov.ua/get-user-certificate/DA-A7JLUPhrprRoXQreJ","Завантажити сертифікат")</f>
        <v>Завантажити сертифікат</v>
      </c>
    </row>
    <row r="1317" spans="1:3" x14ac:dyDescent="0.3">
      <c r="A1317">
        <v>1316</v>
      </c>
      <c r="B1317" t="s">
        <v>1302</v>
      </c>
      <c r="C1317" t="str">
        <f>HYPERLINK("https://talan.bank.gov.ua/get-user-certificate/DA-A7uqyczUtX5TLN0jI","Завантажити сертифікат")</f>
        <v>Завантажити сертифікат</v>
      </c>
    </row>
    <row r="1318" spans="1:3" x14ac:dyDescent="0.3">
      <c r="A1318">
        <v>1317</v>
      </c>
      <c r="B1318" t="s">
        <v>1303</v>
      </c>
      <c r="C1318" t="str">
        <f>HYPERLINK("https://talan.bank.gov.ua/get-user-certificate/DA-A7ltxIcbWJeGtlDWv","Завантажити сертифікат")</f>
        <v>Завантажити сертифікат</v>
      </c>
    </row>
    <row r="1319" spans="1:3" x14ac:dyDescent="0.3">
      <c r="A1319">
        <v>1318</v>
      </c>
      <c r="B1319" t="s">
        <v>1304</v>
      </c>
      <c r="C1319" t="str">
        <f>HYPERLINK("https://talan.bank.gov.ua/get-user-certificate/DA-A7-DfN00sprDbzszh","Завантажити сертифікат")</f>
        <v>Завантажити сертифікат</v>
      </c>
    </row>
    <row r="1320" spans="1:3" x14ac:dyDescent="0.3">
      <c r="A1320">
        <v>1319</v>
      </c>
      <c r="B1320" t="s">
        <v>1305</v>
      </c>
      <c r="C1320" t="str">
        <f>HYPERLINK("https://talan.bank.gov.ua/get-user-certificate/DA-A7tCW3pfjKD1i3LFe","Завантажити сертифікат")</f>
        <v>Завантажити сертифікат</v>
      </c>
    </row>
    <row r="1321" spans="1:3" x14ac:dyDescent="0.3">
      <c r="A1321">
        <v>1320</v>
      </c>
      <c r="B1321" t="s">
        <v>1306</v>
      </c>
      <c r="C1321" t="str">
        <f>HYPERLINK("https://talan.bank.gov.ua/get-user-certificate/DA-A7ghyESUfNjaBQUOC","Завантажити сертифікат")</f>
        <v>Завантажити сертифікат</v>
      </c>
    </row>
    <row r="1322" spans="1:3" x14ac:dyDescent="0.3">
      <c r="A1322">
        <v>1321</v>
      </c>
      <c r="B1322" t="s">
        <v>1307</v>
      </c>
      <c r="C1322" t="str">
        <f>HYPERLINK("https://talan.bank.gov.ua/get-user-certificate/DA-A76HQvx3TsUijyZw3","Завантажити сертифікат")</f>
        <v>Завантажити сертифікат</v>
      </c>
    </row>
    <row r="1323" spans="1:3" x14ac:dyDescent="0.3">
      <c r="A1323">
        <v>1322</v>
      </c>
      <c r="B1323" t="s">
        <v>1308</v>
      </c>
      <c r="C1323" t="str">
        <f>HYPERLINK("https://talan.bank.gov.ua/get-user-certificate/DA-A7w2bqOl2W_Ret962","Завантажити сертифікат")</f>
        <v>Завантажити сертифікат</v>
      </c>
    </row>
    <row r="1324" spans="1:3" x14ac:dyDescent="0.3">
      <c r="A1324">
        <v>1323</v>
      </c>
      <c r="B1324" t="s">
        <v>1309</v>
      </c>
      <c r="C1324" t="str">
        <f>HYPERLINK("https://talan.bank.gov.ua/get-user-certificate/DA-A7Y8YkjuzEen97f-q","Завантажити сертифікат")</f>
        <v>Завантажити сертифікат</v>
      </c>
    </row>
    <row r="1325" spans="1:3" x14ac:dyDescent="0.3">
      <c r="A1325">
        <v>1324</v>
      </c>
      <c r="B1325" t="s">
        <v>1310</v>
      </c>
      <c r="C1325" t="str">
        <f>HYPERLINK("https://talan.bank.gov.ua/get-user-certificate/DA-A7HQqBJWI8gP9G02q","Завантажити сертифікат")</f>
        <v>Завантажити сертифікат</v>
      </c>
    </row>
    <row r="1326" spans="1:3" x14ac:dyDescent="0.3">
      <c r="A1326">
        <v>1325</v>
      </c>
      <c r="B1326" t="s">
        <v>1311</v>
      </c>
      <c r="C1326" t="str">
        <f>HYPERLINK("https://talan.bank.gov.ua/get-user-certificate/DA-A7e5Wpq9xdQ42of1N","Завантажити сертифікат")</f>
        <v>Завантажити сертифікат</v>
      </c>
    </row>
    <row r="1327" spans="1:3" x14ac:dyDescent="0.3">
      <c r="A1327">
        <v>1326</v>
      </c>
      <c r="B1327" t="s">
        <v>1312</v>
      </c>
      <c r="C1327" t="str">
        <f>HYPERLINK("https://talan.bank.gov.ua/get-user-certificate/DA-A7hS_J025XXrOg046","Завантажити сертифікат")</f>
        <v>Завантажити сертифікат</v>
      </c>
    </row>
    <row r="1328" spans="1:3" x14ac:dyDescent="0.3">
      <c r="A1328">
        <v>1327</v>
      </c>
      <c r="B1328" t="s">
        <v>1313</v>
      </c>
      <c r="C1328" t="str">
        <f>HYPERLINK("https://talan.bank.gov.ua/get-user-certificate/DA-A7GKz1fv6NaOOHuDG","Завантажити сертифікат")</f>
        <v>Завантажити сертифікат</v>
      </c>
    </row>
    <row r="1329" spans="1:3" x14ac:dyDescent="0.3">
      <c r="A1329">
        <v>1328</v>
      </c>
      <c r="B1329" t="s">
        <v>1314</v>
      </c>
      <c r="C1329" t="str">
        <f>HYPERLINK("https://talan.bank.gov.ua/get-user-certificate/DA-A7iTyeHenRkoBlG8J","Завантажити сертифікат")</f>
        <v>Завантажити сертифікат</v>
      </c>
    </row>
    <row r="1330" spans="1:3" x14ac:dyDescent="0.3">
      <c r="A1330">
        <v>1329</v>
      </c>
      <c r="B1330" t="s">
        <v>1315</v>
      </c>
      <c r="C1330" t="str">
        <f>HYPERLINK("https://talan.bank.gov.ua/get-user-certificate/DA-A7nAkLBjNQGcLaTul","Завантажити сертифікат")</f>
        <v>Завантажити сертифікат</v>
      </c>
    </row>
    <row r="1331" spans="1:3" x14ac:dyDescent="0.3">
      <c r="A1331">
        <v>1330</v>
      </c>
      <c r="B1331" t="s">
        <v>1316</v>
      </c>
      <c r="C1331" t="str">
        <f>HYPERLINK("https://talan.bank.gov.ua/get-user-certificate/DA-A7hIr6Dl9zu-M8Hux","Завантажити сертифікат")</f>
        <v>Завантажити сертифікат</v>
      </c>
    </row>
    <row r="1332" spans="1:3" x14ac:dyDescent="0.3">
      <c r="A1332">
        <v>1331</v>
      </c>
      <c r="B1332" t="s">
        <v>1317</v>
      </c>
      <c r="C1332" t="str">
        <f>HYPERLINK("https://talan.bank.gov.ua/get-user-certificate/DA-A7tj8Y0yhQSOwx7uZ","Завантажити сертифікат")</f>
        <v>Завантажити сертифікат</v>
      </c>
    </row>
    <row r="1333" spans="1:3" x14ac:dyDescent="0.3">
      <c r="A1333">
        <v>1332</v>
      </c>
      <c r="B1333" t="s">
        <v>1318</v>
      </c>
      <c r="C1333" t="str">
        <f>HYPERLINK("https://talan.bank.gov.ua/get-user-certificate/DA-A71gR0aPi_Zb2qjVA","Завантажити сертифікат")</f>
        <v>Завантажити сертифікат</v>
      </c>
    </row>
    <row r="1334" spans="1:3" x14ac:dyDescent="0.3">
      <c r="A1334">
        <v>1333</v>
      </c>
      <c r="B1334" t="s">
        <v>1319</v>
      </c>
      <c r="C1334" t="str">
        <f>HYPERLINK("https://talan.bank.gov.ua/get-user-certificate/DA-A76U7c8FPj1BMahPs","Завантажити сертифікат")</f>
        <v>Завантажити сертифікат</v>
      </c>
    </row>
    <row r="1335" spans="1:3" x14ac:dyDescent="0.3">
      <c r="A1335">
        <v>1334</v>
      </c>
      <c r="B1335" t="s">
        <v>1320</v>
      </c>
      <c r="C1335" t="str">
        <f>HYPERLINK("https://talan.bank.gov.ua/get-user-certificate/DA-A7cV1ACpie5O4bxyd","Завантажити сертифікат")</f>
        <v>Завантажити сертифікат</v>
      </c>
    </row>
    <row r="1336" spans="1:3" x14ac:dyDescent="0.3">
      <c r="A1336">
        <v>1335</v>
      </c>
      <c r="B1336" t="s">
        <v>1321</v>
      </c>
      <c r="C1336" t="str">
        <f>HYPERLINK("https://talan.bank.gov.ua/get-user-certificate/DA-A7G7D-gTuiKRCirNA","Завантажити сертифікат")</f>
        <v>Завантажити сертифікат</v>
      </c>
    </row>
    <row r="1337" spans="1:3" x14ac:dyDescent="0.3">
      <c r="A1337">
        <v>1336</v>
      </c>
      <c r="B1337" t="s">
        <v>1322</v>
      </c>
      <c r="C1337" t="str">
        <f>HYPERLINK("https://talan.bank.gov.ua/get-user-certificate/DA-A7z7NxaTZgIWvaLw6","Завантажити сертифікат")</f>
        <v>Завантажити сертифікат</v>
      </c>
    </row>
    <row r="1338" spans="1:3" x14ac:dyDescent="0.3">
      <c r="A1338">
        <v>1337</v>
      </c>
      <c r="B1338" t="s">
        <v>1323</v>
      </c>
      <c r="C1338" t="str">
        <f>HYPERLINK("https://talan.bank.gov.ua/get-user-certificate/DA-A7Ybx_AbJ3pQ4lHdo","Завантажити сертифікат")</f>
        <v>Завантажити сертифікат</v>
      </c>
    </row>
    <row r="1339" spans="1:3" x14ac:dyDescent="0.3">
      <c r="A1339">
        <v>1338</v>
      </c>
      <c r="B1339" t="s">
        <v>1324</v>
      </c>
      <c r="C1339" t="str">
        <f>HYPERLINK("https://talan.bank.gov.ua/get-user-certificate/DA-A7ZK1TcIZ5zr4uVrq","Завантажити сертифікат")</f>
        <v>Завантажити сертифікат</v>
      </c>
    </row>
    <row r="1340" spans="1:3" x14ac:dyDescent="0.3">
      <c r="A1340">
        <v>1339</v>
      </c>
      <c r="B1340" t="s">
        <v>1324</v>
      </c>
      <c r="C1340" t="str">
        <f>HYPERLINK("https://talan.bank.gov.ua/get-user-certificate/DA-A7q37DUghk8CtCnK5","Завантажити сертифікат")</f>
        <v>Завантажити сертифікат</v>
      </c>
    </row>
    <row r="1341" spans="1:3" x14ac:dyDescent="0.3">
      <c r="A1341">
        <v>1340</v>
      </c>
      <c r="B1341" t="s">
        <v>1325</v>
      </c>
      <c r="C1341" t="str">
        <f>HYPERLINK("https://talan.bank.gov.ua/get-user-certificate/DA-A71IAAghQqBDOEusu","Завантажити сертифікат")</f>
        <v>Завантажити сертифікат</v>
      </c>
    </row>
    <row r="1342" spans="1:3" x14ac:dyDescent="0.3">
      <c r="A1342">
        <v>1341</v>
      </c>
      <c r="B1342" t="s">
        <v>1326</v>
      </c>
      <c r="C1342" t="str">
        <f>HYPERLINK("https://talan.bank.gov.ua/get-user-certificate/DA-A7u2oJQ8tG9r5AyoM","Завантажити сертифікат")</f>
        <v>Завантажити сертифікат</v>
      </c>
    </row>
    <row r="1343" spans="1:3" x14ac:dyDescent="0.3">
      <c r="A1343">
        <v>1342</v>
      </c>
      <c r="B1343" t="s">
        <v>1325</v>
      </c>
      <c r="C1343" t="str">
        <f>HYPERLINK("https://talan.bank.gov.ua/get-user-certificate/DA-A7vhoqHR_0OvE2qk_","Завантажити сертифікат")</f>
        <v>Завантажити сертифікат</v>
      </c>
    </row>
    <row r="1344" spans="1:3" x14ac:dyDescent="0.3">
      <c r="A1344">
        <v>1343</v>
      </c>
      <c r="B1344" t="s">
        <v>1327</v>
      </c>
      <c r="C1344" t="str">
        <f>HYPERLINK("https://talan.bank.gov.ua/get-user-certificate/DA-A7XSPg21j2HTrT9VQ","Завантажити сертифікат")</f>
        <v>Завантажити сертифікат</v>
      </c>
    </row>
    <row r="1345" spans="1:3" x14ac:dyDescent="0.3">
      <c r="A1345">
        <v>1344</v>
      </c>
      <c r="B1345" t="s">
        <v>1328</v>
      </c>
      <c r="C1345" t="str">
        <f>HYPERLINK("https://talan.bank.gov.ua/get-user-certificate/DA-A7j5Jtc_IStrMUkbM","Завантажити сертифікат")</f>
        <v>Завантажити сертифікат</v>
      </c>
    </row>
    <row r="1346" spans="1:3" x14ac:dyDescent="0.3">
      <c r="A1346">
        <v>1345</v>
      </c>
      <c r="B1346" t="s">
        <v>1329</v>
      </c>
      <c r="C1346" t="str">
        <f>HYPERLINK("https://talan.bank.gov.ua/get-user-certificate/DA-A7WBTYi9OWHFHLEsN","Завантажити сертифікат")</f>
        <v>Завантажити сертифікат</v>
      </c>
    </row>
    <row r="1347" spans="1:3" x14ac:dyDescent="0.3">
      <c r="A1347">
        <v>1346</v>
      </c>
      <c r="B1347" t="s">
        <v>1327</v>
      </c>
      <c r="C1347" t="str">
        <f>HYPERLINK("https://talan.bank.gov.ua/get-user-certificate/DA-A7209d5GnGJPYHIEe","Завантажити сертифікат")</f>
        <v>Завантажити сертифікат</v>
      </c>
    </row>
    <row r="1348" spans="1:3" x14ac:dyDescent="0.3">
      <c r="A1348">
        <v>1347</v>
      </c>
      <c r="B1348" t="s">
        <v>1330</v>
      </c>
      <c r="C1348" t="str">
        <f>HYPERLINK("https://talan.bank.gov.ua/get-user-certificate/DA-A7ar1FV_8c55HrQPV","Завантажити сертифікат")</f>
        <v>Завантажити сертифікат</v>
      </c>
    </row>
    <row r="1349" spans="1:3" x14ac:dyDescent="0.3">
      <c r="A1349">
        <v>1348</v>
      </c>
      <c r="B1349" t="s">
        <v>1331</v>
      </c>
      <c r="C1349" t="str">
        <f>HYPERLINK("https://talan.bank.gov.ua/get-user-certificate/DA-A7Fu3_BYbtPJU7Xae","Завантажити сертифікат")</f>
        <v>Завантажити сертифікат</v>
      </c>
    </row>
    <row r="1350" spans="1:3" x14ac:dyDescent="0.3">
      <c r="A1350">
        <v>1349</v>
      </c>
      <c r="B1350" t="s">
        <v>1332</v>
      </c>
      <c r="C1350" t="str">
        <f>HYPERLINK("https://talan.bank.gov.ua/get-user-certificate/DA-A7HsOMhvfS6Dpcs9E","Завантажити сертифікат")</f>
        <v>Завантажити сертифікат</v>
      </c>
    </row>
    <row r="1351" spans="1:3" x14ac:dyDescent="0.3">
      <c r="A1351">
        <v>1350</v>
      </c>
      <c r="B1351" t="s">
        <v>1333</v>
      </c>
      <c r="C1351" t="str">
        <f>HYPERLINK("https://talan.bank.gov.ua/get-user-certificate/DA-A7yQ5lkiMkwRmADZI","Завантажити сертифікат")</f>
        <v>Завантажити сертифікат</v>
      </c>
    </row>
    <row r="1352" spans="1:3" x14ac:dyDescent="0.3">
      <c r="A1352">
        <v>1351</v>
      </c>
      <c r="B1352" t="s">
        <v>1334</v>
      </c>
      <c r="C1352" t="str">
        <f>HYPERLINK("https://talan.bank.gov.ua/get-user-certificate/DA-A76nz3GHvcPUFkZc2","Завантажити сертифікат")</f>
        <v>Завантажити сертифікат</v>
      </c>
    </row>
    <row r="1353" spans="1:3" x14ac:dyDescent="0.3">
      <c r="A1353">
        <v>1352</v>
      </c>
      <c r="B1353" t="s">
        <v>1335</v>
      </c>
      <c r="C1353" t="str">
        <f>HYPERLINK("https://talan.bank.gov.ua/get-user-certificate/DA-A7IlD-_XpwqwTcoQp","Завантажити сертифікат")</f>
        <v>Завантажити сертифікат</v>
      </c>
    </row>
    <row r="1354" spans="1:3" x14ac:dyDescent="0.3">
      <c r="A1354">
        <v>1353</v>
      </c>
      <c r="B1354" t="s">
        <v>1336</v>
      </c>
      <c r="C1354" t="str">
        <f>HYPERLINK("https://talan.bank.gov.ua/get-user-certificate/DA-A7YxJWpoPGkB5EBP_","Завантажити сертифікат")</f>
        <v>Завантажити сертифікат</v>
      </c>
    </row>
    <row r="1355" spans="1:3" x14ac:dyDescent="0.3">
      <c r="A1355">
        <v>1354</v>
      </c>
      <c r="B1355" t="s">
        <v>1337</v>
      </c>
      <c r="C1355" t="str">
        <f>HYPERLINK("https://talan.bank.gov.ua/get-user-certificate/DA-A71lmSjlgpjFFHUp3","Завантажити сертифікат")</f>
        <v>Завантажити сертифікат</v>
      </c>
    </row>
    <row r="1356" spans="1:3" x14ac:dyDescent="0.3">
      <c r="A1356">
        <v>1355</v>
      </c>
      <c r="B1356" t="s">
        <v>1338</v>
      </c>
      <c r="C1356" t="str">
        <f>HYPERLINK("https://talan.bank.gov.ua/get-user-certificate/DA-A7qlo1tytp2mloiuO","Завантажити сертифікат")</f>
        <v>Завантажити сертифікат</v>
      </c>
    </row>
    <row r="1357" spans="1:3" x14ac:dyDescent="0.3">
      <c r="A1357">
        <v>1356</v>
      </c>
      <c r="B1357" t="s">
        <v>1339</v>
      </c>
      <c r="C1357" t="str">
        <f>HYPERLINK("https://talan.bank.gov.ua/get-user-certificate/DA-A78bVjMRcQaJ1e91d","Завантажити сертифікат")</f>
        <v>Завантажити сертифікат</v>
      </c>
    </row>
    <row r="1358" spans="1:3" x14ac:dyDescent="0.3">
      <c r="A1358">
        <v>1357</v>
      </c>
      <c r="B1358" t="s">
        <v>1340</v>
      </c>
      <c r="C1358" t="str">
        <f>HYPERLINK("https://talan.bank.gov.ua/get-user-certificate/DA-A7ux5VaPJ8W0C4GLb","Завантажити сертифікат")</f>
        <v>Завантажити сертифікат</v>
      </c>
    </row>
    <row r="1359" spans="1:3" x14ac:dyDescent="0.3">
      <c r="A1359">
        <v>1358</v>
      </c>
      <c r="B1359" t="s">
        <v>1341</v>
      </c>
      <c r="C1359" t="str">
        <f>HYPERLINK("https://talan.bank.gov.ua/get-user-certificate/DA-A7AlZiemc_6unBmRn","Завантажити сертифікат")</f>
        <v>Завантажити сертифікат</v>
      </c>
    </row>
    <row r="1360" spans="1:3" x14ac:dyDescent="0.3">
      <c r="A1360">
        <v>1359</v>
      </c>
      <c r="B1360" t="s">
        <v>1342</v>
      </c>
      <c r="C1360" t="str">
        <f>HYPERLINK("https://talan.bank.gov.ua/get-user-certificate/DA-A7x9mOjHR1b8i_VBH","Завантажити сертифікат")</f>
        <v>Завантажити сертифікат</v>
      </c>
    </row>
    <row r="1361" spans="1:3" x14ac:dyDescent="0.3">
      <c r="A1361">
        <v>1360</v>
      </c>
      <c r="B1361" t="s">
        <v>1343</v>
      </c>
      <c r="C1361" t="str">
        <f>HYPERLINK("https://talan.bank.gov.ua/get-user-certificate/DA-A7_qU4rbFGlxQtlO8","Завантажити сертифікат")</f>
        <v>Завантажити сертифікат</v>
      </c>
    </row>
    <row r="1362" spans="1:3" x14ac:dyDescent="0.3">
      <c r="A1362">
        <v>1361</v>
      </c>
      <c r="B1362" t="s">
        <v>1344</v>
      </c>
      <c r="C1362" t="str">
        <f>HYPERLINK("https://talan.bank.gov.ua/get-user-certificate/DA-A7gRWojHDwTNB9BM4","Завантажити сертифікат")</f>
        <v>Завантажити сертифікат</v>
      </c>
    </row>
    <row r="1363" spans="1:3" x14ac:dyDescent="0.3">
      <c r="A1363">
        <v>1362</v>
      </c>
      <c r="B1363" t="s">
        <v>1345</v>
      </c>
      <c r="C1363" t="str">
        <f>HYPERLINK("https://talan.bank.gov.ua/get-user-certificate/DA-A7hFCzoLHBJ3Sah0n","Завантажити сертифікат")</f>
        <v>Завантажити сертифікат</v>
      </c>
    </row>
    <row r="1364" spans="1:3" x14ac:dyDescent="0.3">
      <c r="A1364">
        <v>1363</v>
      </c>
      <c r="B1364" t="s">
        <v>1346</v>
      </c>
      <c r="C1364" t="str">
        <f>HYPERLINK("https://talan.bank.gov.ua/get-user-certificate/DA-A764PNkPIzAyv2Qjs","Завантажити сертифікат")</f>
        <v>Завантажити сертифікат</v>
      </c>
    </row>
    <row r="1365" spans="1:3" x14ac:dyDescent="0.3">
      <c r="A1365">
        <v>1364</v>
      </c>
      <c r="B1365" t="s">
        <v>1347</v>
      </c>
      <c r="C1365" t="str">
        <f>HYPERLINK("https://talan.bank.gov.ua/get-user-certificate/DA-A7lYGEwhiWUWGh8gV","Завантажити сертифікат")</f>
        <v>Завантажити сертифікат</v>
      </c>
    </row>
    <row r="1366" spans="1:3" x14ac:dyDescent="0.3">
      <c r="A1366">
        <v>1365</v>
      </c>
      <c r="B1366" t="s">
        <v>1348</v>
      </c>
      <c r="C1366" t="str">
        <f>HYPERLINK("https://talan.bank.gov.ua/get-user-certificate/DA-A7fV8IU4Ov5fwmFI6","Завантажити сертифікат")</f>
        <v>Завантажити сертифікат</v>
      </c>
    </row>
    <row r="1367" spans="1:3" x14ac:dyDescent="0.3">
      <c r="A1367">
        <v>1366</v>
      </c>
      <c r="B1367" t="s">
        <v>1349</v>
      </c>
      <c r="C1367" t="str">
        <f>HYPERLINK("https://talan.bank.gov.ua/get-user-certificate/DA-A7h1CSThk3GJdD7pZ","Завантажити сертифікат")</f>
        <v>Завантажити сертифікат</v>
      </c>
    </row>
    <row r="1368" spans="1:3" x14ac:dyDescent="0.3">
      <c r="A1368">
        <v>1367</v>
      </c>
      <c r="B1368" t="s">
        <v>1350</v>
      </c>
      <c r="C1368" t="str">
        <f>HYPERLINK("https://talan.bank.gov.ua/get-user-certificate/DA-A7KP0xd9c3u47LlZZ","Завантажити сертифікат")</f>
        <v>Завантажити сертифікат</v>
      </c>
    </row>
    <row r="1369" spans="1:3" x14ac:dyDescent="0.3">
      <c r="A1369">
        <v>1368</v>
      </c>
      <c r="B1369" t="s">
        <v>1351</v>
      </c>
      <c r="C1369" t="str">
        <f>HYPERLINK("https://talan.bank.gov.ua/get-user-certificate/DA-A7YcgFfd-pleTrXHt","Завантажити сертифікат")</f>
        <v>Завантажити сертифікат</v>
      </c>
    </row>
    <row r="1370" spans="1:3" x14ac:dyDescent="0.3">
      <c r="A1370">
        <v>1369</v>
      </c>
      <c r="B1370" t="s">
        <v>1352</v>
      </c>
      <c r="C1370" t="str">
        <f>HYPERLINK("https://talan.bank.gov.ua/get-user-certificate/DA-A7B9di2qFJlLK3Hgp","Завантажити сертифікат")</f>
        <v>Завантажити сертифікат</v>
      </c>
    </row>
    <row r="1371" spans="1:3" x14ac:dyDescent="0.3">
      <c r="A1371">
        <v>1370</v>
      </c>
      <c r="B1371" t="s">
        <v>1353</v>
      </c>
      <c r="C1371" t="str">
        <f>HYPERLINK("https://talan.bank.gov.ua/get-user-certificate/DA-A7bw4maU5vy9xvbbs","Завантажити сертифікат")</f>
        <v>Завантажити сертифікат</v>
      </c>
    </row>
    <row r="1372" spans="1:3" x14ac:dyDescent="0.3">
      <c r="A1372">
        <v>1371</v>
      </c>
      <c r="B1372" t="s">
        <v>1354</v>
      </c>
      <c r="C1372" t="str">
        <f>HYPERLINK("https://talan.bank.gov.ua/get-user-certificate/DA-A79SFimy9opOaMymI","Завантажити сертифікат")</f>
        <v>Завантажити сертифікат</v>
      </c>
    </row>
    <row r="1373" spans="1:3" x14ac:dyDescent="0.3">
      <c r="A1373">
        <v>1372</v>
      </c>
      <c r="B1373" t="s">
        <v>1241</v>
      </c>
      <c r="C1373" t="str">
        <f>HYPERLINK("https://talan.bank.gov.ua/get-user-certificate/DA-A7edy8R5sGhY-DYT4","Завантажити сертифікат")</f>
        <v>Завантажити сертифікат</v>
      </c>
    </row>
    <row r="1374" spans="1:3" x14ac:dyDescent="0.3">
      <c r="A1374">
        <v>1373</v>
      </c>
      <c r="B1374" t="s">
        <v>1355</v>
      </c>
      <c r="C1374" t="str">
        <f>HYPERLINK("https://talan.bank.gov.ua/get-user-certificate/DA-A7-tYzYCEIE8btO2A","Завантажити сертифікат")</f>
        <v>Завантажити сертифікат</v>
      </c>
    </row>
    <row r="1375" spans="1:3" x14ac:dyDescent="0.3">
      <c r="A1375">
        <v>1374</v>
      </c>
      <c r="B1375" t="s">
        <v>1356</v>
      </c>
      <c r="C1375" t="str">
        <f>HYPERLINK("https://talan.bank.gov.ua/get-user-certificate/DA-A7utI1TB6yc93RoMp","Завантажити сертифікат")</f>
        <v>Завантажити сертифікат</v>
      </c>
    </row>
    <row r="1376" spans="1:3" x14ac:dyDescent="0.3">
      <c r="A1376">
        <v>1375</v>
      </c>
      <c r="B1376" t="s">
        <v>1357</v>
      </c>
      <c r="C1376" t="str">
        <f>HYPERLINK("https://talan.bank.gov.ua/get-user-certificate/DA-A7lmD6kUCuHMbEcOd","Завантажити сертифікат")</f>
        <v>Завантажити сертифікат</v>
      </c>
    </row>
    <row r="1377" spans="1:3" x14ac:dyDescent="0.3">
      <c r="A1377">
        <v>1376</v>
      </c>
      <c r="B1377" t="s">
        <v>1358</v>
      </c>
      <c r="C1377" t="str">
        <f>HYPERLINK("https://talan.bank.gov.ua/get-user-certificate/DA-A7xPl59Ayln08nfwe","Завантажити сертифікат")</f>
        <v>Завантажити сертифікат</v>
      </c>
    </row>
    <row r="1378" spans="1:3" x14ac:dyDescent="0.3">
      <c r="A1378">
        <v>1377</v>
      </c>
      <c r="B1378" t="s">
        <v>1359</v>
      </c>
      <c r="C1378" t="str">
        <f>HYPERLINK("https://talan.bank.gov.ua/get-user-certificate/DA-A7VmEf1DvAN5zEA4p","Завантажити сертифікат")</f>
        <v>Завантажити сертифікат</v>
      </c>
    </row>
    <row r="1379" spans="1:3" x14ac:dyDescent="0.3">
      <c r="A1379">
        <v>1378</v>
      </c>
      <c r="B1379" t="s">
        <v>1360</v>
      </c>
      <c r="C1379" t="str">
        <f>HYPERLINK("https://talan.bank.gov.ua/get-user-certificate/DA-A7yKvW6jsHAmTNS9j","Завантажити сертифікат")</f>
        <v>Завантажити сертифікат</v>
      </c>
    </row>
    <row r="1380" spans="1:3" x14ac:dyDescent="0.3">
      <c r="A1380">
        <v>1379</v>
      </c>
      <c r="B1380" t="s">
        <v>1361</v>
      </c>
      <c r="C1380" t="str">
        <f>HYPERLINK("https://talan.bank.gov.ua/get-user-certificate/DA-A71esO9QTfItyAsbC","Завантажити сертифікат")</f>
        <v>Завантажити сертифікат</v>
      </c>
    </row>
    <row r="1381" spans="1:3" x14ac:dyDescent="0.3">
      <c r="A1381">
        <v>1380</v>
      </c>
      <c r="B1381" t="s">
        <v>1362</v>
      </c>
      <c r="C1381" t="str">
        <f>HYPERLINK("https://talan.bank.gov.ua/get-user-certificate/DA-A79qIu7IJCmRRK7_h","Завантажити сертифікат")</f>
        <v>Завантажити сертифікат</v>
      </c>
    </row>
    <row r="1382" spans="1:3" x14ac:dyDescent="0.3">
      <c r="A1382">
        <v>1381</v>
      </c>
      <c r="B1382" t="s">
        <v>1363</v>
      </c>
      <c r="C1382" t="str">
        <f>HYPERLINK("https://talan.bank.gov.ua/get-user-certificate/DA-A7ysvqjHmbOWZoIy2","Завантажити сертифікат")</f>
        <v>Завантажити сертифікат</v>
      </c>
    </row>
    <row r="1383" spans="1:3" x14ac:dyDescent="0.3">
      <c r="A1383">
        <v>1382</v>
      </c>
      <c r="B1383" t="s">
        <v>1364</v>
      </c>
      <c r="C1383" t="str">
        <f>HYPERLINK("https://talan.bank.gov.ua/get-user-certificate/DA-A7uafu4ieWL4LC5JM","Завантажити сертифікат")</f>
        <v>Завантажити сертифікат</v>
      </c>
    </row>
    <row r="1384" spans="1:3" x14ac:dyDescent="0.3">
      <c r="A1384">
        <v>1383</v>
      </c>
      <c r="B1384" t="s">
        <v>1365</v>
      </c>
      <c r="C1384" t="str">
        <f>HYPERLINK("https://talan.bank.gov.ua/get-user-certificate/DA-A7hpsGiOBMY7rourx","Завантажити сертифікат")</f>
        <v>Завантажити сертифікат</v>
      </c>
    </row>
    <row r="1385" spans="1:3" x14ac:dyDescent="0.3">
      <c r="A1385">
        <v>1384</v>
      </c>
      <c r="B1385" t="s">
        <v>1366</v>
      </c>
      <c r="C1385" t="str">
        <f>HYPERLINK("https://talan.bank.gov.ua/get-user-certificate/DA-A7cqtHYijFkXQijV4","Завантажити сертифікат")</f>
        <v>Завантажити сертифікат</v>
      </c>
    </row>
    <row r="1386" spans="1:3" x14ac:dyDescent="0.3">
      <c r="A1386">
        <v>1385</v>
      </c>
      <c r="B1386" t="s">
        <v>1367</v>
      </c>
      <c r="C1386" t="str">
        <f>HYPERLINK("https://talan.bank.gov.ua/get-user-certificate/DA-A7Cly9lDKNzBxfvAM","Завантажити сертифікат")</f>
        <v>Завантажити сертифікат</v>
      </c>
    </row>
    <row r="1387" spans="1:3" x14ac:dyDescent="0.3">
      <c r="A1387">
        <v>1386</v>
      </c>
      <c r="B1387" t="s">
        <v>1368</v>
      </c>
      <c r="C1387" t="str">
        <f>HYPERLINK("https://talan.bank.gov.ua/get-user-certificate/DA-A7mWupHkVwAAPwgQe","Завантажити сертифікат")</f>
        <v>Завантажити сертифікат</v>
      </c>
    </row>
    <row r="1388" spans="1:3" x14ac:dyDescent="0.3">
      <c r="A1388">
        <v>1387</v>
      </c>
      <c r="B1388" t="s">
        <v>1369</v>
      </c>
      <c r="C1388" t="str">
        <f>HYPERLINK("https://talan.bank.gov.ua/get-user-certificate/DA-A7m99a80Eie6PRRhd","Завантажити сертифікат")</f>
        <v>Завантажити сертифікат</v>
      </c>
    </row>
    <row r="1389" spans="1:3" x14ac:dyDescent="0.3">
      <c r="A1389">
        <v>1388</v>
      </c>
      <c r="B1389" t="s">
        <v>1370</v>
      </c>
      <c r="C1389" t="str">
        <f>HYPERLINK("https://talan.bank.gov.ua/get-user-certificate/DA-A7sB1hlNFzpMWVEaF","Завантажити сертифікат")</f>
        <v>Завантажити сертифікат</v>
      </c>
    </row>
    <row r="1390" spans="1:3" x14ac:dyDescent="0.3">
      <c r="A1390">
        <v>1389</v>
      </c>
      <c r="B1390" t="s">
        <v>1371</v>
      </c>
      <c r="C1390" t="str">
        <f>HYPERLINK("https://talan.bank.gov.ua/get-user-certificate/DA-A7SVEOOIgLKvo0frW","Завантажити сертифікат")</f>
        <v>Завантажити сертифікат</v>
      </c>
    </row>
    <row r="1391" spans="1:3" x14ac:dyDescent="0.3">
      <c r="A1391">
        <v>1390</v>
      </c>
      <c r="B1391" t="s">
        <v>1372</v>
      </c>
      <c r="C1391" t="str">
        <f>HYPERLINK("https://talan.bank.gov.ua/get-user-certificate/DA-A7gv_fvGZ5WhkMwWK","Завантажити сертифікат")</f>
        <v>Завантажити сертифікат</v>
      </c>
    </row>
    <row r="1392" spans="1:3" x14ac:dyDescent="0.3">
      <c r="A1392">
        <v>1391</v>
      </c>
      <c r="B1392" t="s">
        <v>1373</v>
      </c>
      <c r="C1392" t="str">
        <f>HYPERLINK("https://talan.bank.gov.ua/get-user-certificate/DA-A7_2zmL5XoTMyi_In","Завантажити сертифікат")</f>
        <v>Завантажити сертифікат</v>
      </c>
    </row>
    <row r="1393" spans="1:3" x14ac:dyDescent="0.3">
      <c r="A1393">
        <v>1392</v>
      </c>
      <c r="B1393" t="s">
        <v>1374</v>
      </c>
      <c r="C1393" t="str">
        <f>HYPERLINK("https://talan.bank.gov.ua/get-user-certificate/DA-A78zsLnXv2ChOnO2V","Завантажити сертифікат")</f>
        <v>Завантажити сертифікат</v>
      </c>
    </row>
    <row r="1394" spans="1:3" x14ac:dyDescent="0.3">
      <c r="A1394">
        <v>1393</v>
      </c>
      <c r="B1394" t="s">
        <v>1375</v>
      </c>
      <c r="C1394" t="str">
        <f>HYPERLINK("https://talan.bank.gov.ua/get-user-certificate/DA-A7g6_uJZgYDa7VNiM","Завантажити сертифікат")</f>
        <v>Завантажити сертифікат</v>
      </c>
    </row>
    <row r="1395" spans="1:3" x14ac:dyDescent="0.3">
      <c r="A1395">
        <v>1394</v>
      </c>
      <c r="B1395" t="s">
        <v>1376</v>
      </c>
      <c r="C1395" t="str">
        <f>HYPERLINK("https://talan.bank.gov.ua/get-user-certificate/DA-A7LitY8x66HZYbFlH","Завантажити сертифікат")</f>
        <v>Завантажити сертифікат</v>
      </c>
    </row>
    <row r="1396" spans="1:3" x14ac:dyDescent="0.3">
      <c r="A1396">
        <v>1395</v>
      </c>
      <c r="B1396" t="s">
        <v>1377</v>
      </c>
      <c r="C1396" t="str">
        <f>HYPERLINK("https://talan.bank.gov.ua/get-user-certificate/DA-A7qsvA6cYzkh0YfLw","Завантажити сертифікат")</f>
        <v>Завантажити сертифікат</v>
      </c>
    </row>
    <row r="1397" spans="1:3" x14ac:dyDescent="0.3">
      <c r="A1397">
        <v>1396</v>
      </c>
      <c r="B1397" t="s">
        <v>1378</v>
      </c>
      <c r="C1397" t="str">
        <f>HYPERLINK("https://talan.bank.gov.ua/get-user-certificate/DA-A7RwR6xYm96nAyzcz","Завантажити сертифікат")</f>
        <v>Завантажити сертифікат</v>
      </c>
    </row>
    <row r="1398" spans="1:3" x14ac:dyDescent="0.3">
      <c r="A1398">
        <v>1397</v>
      </c>
      <c r="B1398" t="s">
        <v>1379</v>
      </c>
      <c r="C1398" t="str">
        <f>HYPERLINK("https://talan.bank.gov.ua/get-user-certificate/DA-A7Y07HoWU4-Gk81tS","Завантажити сертифікат")</f>
        <v>Завантажити сертифікат</v>
      </c>
    </row>
    <row r="1399" spans="1:3" x14ac:dyDescent="0.3">
      <c r="A1399">
        <v>1398</v>
      </c>
      <c r="B1399" t="s">
        <v>1380</v>
      </c>
      <c r="C1399" t="str">
        <f>HYPERLINK("https://talan.bank.gov.ua/get-user-certificate/DA-A7c1neCtrGwHmmpO9","Завантажити сертифікат")</f>
        <v>Завантажити сертифікат</v>
      </c>
    </row>
    <row r="1400" spans="1:3" x14ac:dyDescent="0.3">
      <c r="A1400">
        <v>1399</v>
      </c>
      <c r="B1400" t="s">
        <v>1381</v>
      </c>
      <c r="C1400" t="str">
        <f>HYPERLINK("https://talan.bank.gov.ua/get-user-certificate/DA-A7ipE4u0jEtnKhTGq","Завантажити сертифікат")</f>
        <v>Завантажити сертифікат</v>
      </c>
    </row>
    <row r="1401" spans="1:3" x14ac:dyDescent="0.3">
      <c r="A1401">
        <v>1400</v>
      </c>
      <c r="B1401" t="s">
        <v>1382</v>
      </c>
      <c r="C1401" t="str">
        <f>HYPERLINK("https://talan.bank.gov.ua/get-user-certificate/DA-A7ZqTVqopBbyHr04B","Завантажити сертифікат")</f>
        <v>Завантажити сертифікат</v>
      </c>
    </row>
    <row r="1402" spans="1:3" x14ac:dyDescent="0.3">
      <c r="A1402">
        <v>1401</v>
      </c>
      <c r="B1402" t="s">
        <v>1383</v>
      </c>
      <c r="C1402" t="str">
        <f>HYPERLINK("https://talan.bank.gov.ua/get-user-certificate/DA-A7qKeziJfmI7llbni","Завантажити сертифікат")</f>
        <v>Завантажити сертифікат</v>
      </c>
    </row>
    <row r="1403" spans="1:3" x14ac:dyDescent="0.3">
      <c r="A1403">
        <v>1402</v>
      </c>
      <c r="B1403" t="s">
        <v>1384</v>
      </c>
      <c r="C1403" t="str">
        <f>HYPERLINK("https://talan.bank.gov.ua/get-user-certificate/DA-A7J1ok_51ZQ5OPGeQ","Завантажити сертифікат")</f>
        <v>Завантажити сертифікат</v>
      </c>
    </row>
    <row r="1404" spans="1:3" x14ac:dyDescent="0.3">
      <c r="A1404">
        <v>1403</v>
      </c>
      <c r="B1404" t="s">
        <v>1385</v>
      </c>
      <c r="C1404" t="str">
        <f>HYPERLINK("https://talan.bank.gov.ua/get-user-certificate/DA-A7JUYYbYmfI1KfqeN","Завантажити сертифікат")</f>
        <v>Завантажити сертифікат</v>
      </c>
    </row>
    <row r="1405" spans="1:3" x14ac:dyDescent="0.3">
      <c r="A1405">
        <v>1404</v>
      </c>
      <c r="B1405" t="s">
        <v>1386</v>
      </c>
      <c r="C1405" t="str">
        <f>HYPERLINK("https://talan.bank.gov.ua/get-user-certificate/DA-A7h_4varKSAki4lFp","Завантажити сертифікат")</f>
        <v>Завантажити сертифікат</v>
      </c>
    </row>
    <row r="1406" spans="1:3" x14ac:dyDescent="0.3">
      <c r="A1406">
        <v>1405</v>
      </c>
      <c r="B1406" t="s">
        <v>1387</v>
      </c>
      <c r="C1406" t="str">
        <f>HYPERLINK("https://talan.bank.gov.ua/get-user-certificate/DA-A7kreM-x_-W6048KJ","Завантажити сертифікат")</f>
        <v>Завантажити сертифікат</v>
      </c>
    </row>
    <row r="1407" spans="1:3" x14ac:dyDescent="0.3">
      <c r="A1407">
        <v>1406</v>
      </c>
      <c r="B1407" t="s">
        <v>1388</v>
      </c>
      <c r="C1407" t="str">
        <f>HYPERLINK("https://talan.bank.gov.ua/get-user-certificate/DA-A7wIcReGmT45QwAXc","Завантажити сертифікат")</f>
        <v>Завантажити сертифікат</v>
      </c>
    </row>
    <row r="1408" spans="1:3" x14ac:dyDescent="0.3">
      <c r="A1408">
        <v>1407</v>
      </c>
      <c r="B1408" t="s">
        <v>1389</v>
      </c>
      <c r="C1408" t="str">
        <f>HYPERLINK("https://talan.bank.gov.ua/get-user-certificate/DA-A7CXGzMOuqPaHzwv1","Завантажити сертифікат")</f>
        <v>Завантажити сертифікат</v>
      </c>
    </row>
    <row r="1409" spans="1:3" x14ac:dyDescent="0.3">
      <c r="A1409">
        <v>1408</v>
      </c>
      <c r="B1409" t="s">
        <v>1390</v>
      </c>
      <c r="C1409" t="str">
        <f>HYPERLINK("https://talan.bank.gov.ua/get-user-certificate/DA-A7OVcoRxWmpIWuIHZ","Завантажити сертифікат")</f>
        <v>Завантажити сертифікат</v>
      </c>
    </row>
    <row r="1410" spans="1:3" x14ac:dyDescent="0.3">
      <c r="A1410">
        <v>1409</v>
      </c>
      <c r="B1410" t="s">
        <v>1391</v>
      </c>
      <c r="C1410" t="str">
        <f>HYPERLINK("https://talan.bank.gov.ua/get-user-certificate/DA-A7OAQvLYoVRwlhXHh","Завантажити сертифікат")</f>
        <v>Завантажити сертифікат</v>
      </c>
    </row>
    <row r="1411" spans="1:3" x14ac:dyDescent="0.3">
      <c r="A1411">
        <v>1410</v>
      </c>
      <c r="B1411" t="s">
        <v>1392</v>
      </c>
      <c r="C1411" t="str">
        <f>HYPERLINK("https://talan.bank.gov.ua/get-user-certificate/DA-A76UfE0pqPRDZDk7B","Завантажити сертифікат")</f>
        <v>Завантажити сертифікат</v>
      </c>
    </row>
    <row r="1412" spans="1:3" x14ac:dyDescent="0.3">
      <c r="A1412">
        <v>1411</v>
      </c>
      <c r="B1412" t="s">
        <v>1393</v>
      </c>
      <c r="C1412" t="str">
        <f>HYPERLINK("https://talan.bank.gov.ua/get-user-certificate/DA-A79p8Ivr2ikZDVpLn","Завантажити сертифікат")</f>
        <v>Завантажити сертифікат</v>
      </c>
    </row>
    <row r="1413" spans="1:3" x14ac:dyDescent="0.3">
      <c r="A1413">
        <v>1412</v>
      </c>
      <c r="B1413" t="s">
        <v>1394</v>
      </c>
      <c r="C1413" t="str">
        <f>HYPERLINK("https://talan.bank.gov.ua/get-user-certificate/DA-A7Pew7FGHa00QlJWA","Завантажити сертифікат")</f>
        <v>Завантажити сертифікат</v>
      </c>
    </row>
    <row r="1414" spans="1:3" x14ac:dyDescent="0.3">
      <c r="A1414">
        <v>1413</v>
      </c>
      <c r="B1414" t="s">
        <v>1395</v>
      </c>
      <c r="C1414" t="str">
        <f>HYPERLINK("https://talan.bank.gov.ua/get-user-certificate/DA-A70a9pSo5_SYhlc-K","Завантажити сертифікат")</f>
        <v>Завантажити сертифікат</v>
      </c>
    </row>
    <row r="1415" spans="1:3" x14ac:dyDescent="0.3">
      <c r="A1415">
        <v>1414</v>
      </c>
      <c r="B1415" t="s">
        <v>1396</v>
      </c>
      <c r="C1415" t="str">
        <f>HYPERLINK("https://talan.bank.gov.ua/get-user-certificate/DA-A7ZJfIPpIIUJtpOYy","Завантажити сертифікат")</f>
        <v>Завантажити сертифікат</v>
      </c>
    </row>
    <row r="1416" spans="1:3" x14ac:dyDescent="0.3">
      <c r="A1416">
        <v>1415</v>
      </c>
      <c r="B1416" t="s">
        <v>1388</v>
      </c>
      <c r="C1416" t="str">
        <f>HYPERLINK("https://talan.bank.gov.ua/get-user-certificate/DA-A7gzvknBGUAZxnrox","Завантажити сертифікат")</f>
        <v>Завантажити сертифікат</v>
      </c>
    </row>
    <row r="1417" spans="1:3" x14ac:dyDescent="0.3">
      <c r="A1417">
        <v>1416</v>
      </c>
      <c r="B1417" t="s">
        <v>1388</v>
      </c>
      <c r="C1417" t="str">
        <f>HYPERLINK("https://talan.bank.gov.ua/get-user-certificate/DA-A77aSK5TiecGkTRn5","Завантажити сертифікат")</f>
        <v>Завантажити сертифікат</v>
      </c>
    </row>
    <row r="1418" spans="1:3" x14ac:dyDescent="0.3">
      <c r="A1418">
        <v>1417</v>
      </c>
      <c r="B1418" t="s">
        <v>1397</v>
      </c>
      <c r="C1418" t="str">
        <f>HYPERLINK("https://talan.bank.gov.ua/get-user-certificate/DA-A7pFiwbHB8qOvhX2f","Завантажити сертифікат")</f>
        <v>Завантажити сертифікат</v>
      </c>
    </row>
    <row r="1419" spans="1:3" x14ac:dyDescent="0.3">
      <c r="A1419">
        <v>1418</v>
      </c>
      <c r="B1419" t="s">
        <v>1398</v>
      </c>
      <c r="C1419" t="str">
        <f>HYPERLINK("https://talan.bank.gov.ua/get-user-certificate/DA-A7vhNVczU7UQ-21en","Завантажити сертифікат")</f>
        <v>Завантажити сертифікат</v>
      </c>
    </row>
    <row r="1420" spans="1:3" x14ac:dyDescent="0.3">
      <c r="A1420">
        <v>1419</v>
      </c>
      <c r="B1420" t="s">
        <v>1399</v>
      </c>
      <c r="C1420" t="str">
        <f>HYPERLINK("https://talan.bank.gov.ua/get-user-certificate/DA-A72ywMbdsTc4Bsoko","Завантажити сертифікат")</f>
        <v>Завантажити сертифікат</v>
      </c>
    </row>
    <row r="1421" spans="1:3" x14ac:dyDescent="0.3">
      <c r="A1421">
        <v>1420</v>
      </c>
      <c r="B1421" t="s">
        <v>1400</v>
      </c>
      <c r="C1421" t="str">
        <f>HYPERLINK("https://talan.bank.gov.ua/get-user-certificate/DA-A7E-lBThzo7nBRBuA","Завантажити сертифікат")</f>
        <v>Завантажити сертифікат</v>
      </c>
    </row>
    <row r="1422" spans="1:3" x14ac:dyDescent="0.3">
      <c r="A1422">
        <v>1421</v>
      </c>
      <c r="B1422" t="s">
        <v>1088</v>
      </c>
      <c r="C1422" t="str">
        <f>HYPERLINK("https://talan.bank.gov.ua/get-user-certificate/DA-A762PqyCqgLk9daKA","Завантажити сертифікат")</f>
        <v>Завантажити сертифікат</v>
      </c>
    </row>
    <row r="1423" spans="1:3" x14ac:dyDescent="0.3">
      <c r="A1423">
        <v>1422</v>
      </c>
      <c r="B1423" t="s">
        <v>1401</v>
      </c>
      <c r="C1423" t="str">
        <f>HYPERLINK("https://talan.bank.gov.ua/get-user-certificate/DA-A713Pbr-lHVpgDmpn","Завантажити сертифікат")</f>
        <v>Завантажити сертифікат</v>
      </c>
    </row>
    <row r="1424" spans="1:3" x14ac:dyDescent="0.3">
      <c r="A1424">
        <v>1423</v>
      </c>
      <c r="B1424" t="s">
        <v>1402</v>
      </c>
      <c r="C1424" t="str">
        <f>HYPERLINK("https://talan.bank.gov.ua/get-user-certificate/DA-A75y8yuJ66Zc_Bz7q","Завантажити сертифікат")</f>
        <v>Завантажити сертифікат</v>
      </c>
    </row>
    <row r="1425" spans="1:3" x14ac:dyDescent="0.3">
      <c r="A1425">
        <v>1424</v>
      </c>
      <c r="B1425" t="s">
        <v>1403</v>
      </c>
      <c r="C1425" t="str">
        <f>HYPERLINK("https://talan.bank.gov.ua/get-user-certificate/DA-A7M_xHCAv1cE9JLED","Завантажити сертифікат")</f>
        <v>Завантажити сертифікат</v>
      </c>
    </row>
    <row r="1426" spans="1:3" x14ac:dyDescent="0.3">
      <c r="A1426">
        <v>1425</v>
      </c>
      <c r="B1426" t="s">
        <v>1404</v>
      </c>
      <c r="C1426" t="str">
        <f>HYPERLINK("https://talan.bank.gov.ua/get-user-certificate/DA-A79S3YU8A8NBLiTVQ","Завантажити сертифікат")</f>
        <v>Завантажити сертифікат</v>
      </c>
    </row>
    <row r="1427" spans="1:3" x14ac:dyDescent="0.3">
      <c r="A1427">
        <v>1426</v>
      </c>
      <c r="B1427" t="s">
        <v>1405</v>
      </c>
      <c r="C1427" t="str">
        <f>HYPERLINK("https://talan.bank.gov.ua/get-user-certificate/DA-A7ZrOms--asz4yasc","Завантажити сертифікат")</f>
        <v>Завантажити сертифікат</v>
      </c>
    </row>
    <row r="1428" spans="1:3" x14ac:dyDescent="0.3">
      <c r="A1428">
        <v>1427</v>
      </c>
      <c r="B1428" t="s">
        <v>1406</v>
      </c>
      <c r="C1428" t="str">
        <f>HYPERLINK("https://talan.bank.gov.ua/get-user-certificate/DA-A7js0qsE8vqIsZykg","Завантажити сертифікат")</f>
        <v>Завантажити сертифікат</v>
      </c>
    </row>
    <row r="1429" spans="1:3" x14ac:dyDescent="0.3">
      <c r="A1429">
        <v>1428</v>
      </c>
      <c r="B1429" t="s">
        <v>1407</v>
      </c>
      <c r="C1429" t="str">
        <f>HYPERLINK("https://talan.bank.gov.ua/get-user-certificate/DA-A7oN8G3BCy0fkDm4U","Завантажити сертифікат")</f>
        <v>Завантажити сертифікат</v>
      </c>
    </row>
    <row r="1430" spans="1:3" x14ac:dyDescent="0.3">
      <c r="A1430">
        <v>1429</v>
      </c>
      <c r="B1430" t="s">
        <v>1408</v>
      </c>
      <c r="C1430" t="str">
        <f>HYPERLINK("https://talan.bank.gov.ua/get-user-certificate/DA-A7Hx33ng584_mXV9n","Завантажити сертифікат")</f>
        <v>Завантажити сертифікат</v>
      </c>
    </row>
    <row r="1431" spans="1:3" x14ac:dyDescent="0.3">
      <c r="A1431">
        <v>1430</v>
      </c>
      <c r="B1431" t="s">
        <v>975</v>
      </c>
      <c r="C1431" t="str">
        <f>HYPERLINK("https://talan.bank.gov.ua/get-user-certificate/DA-A7OMkFkk2rNLgtaG0","Завантажити сертифікат")</f>
        <v>Завантажити сертифікат</v>
      </c>
    </row>
    <row r="1432" spans="1:3" x14ac:dyDescent="0.3">
      <c r="A1432">
        <v>1431</v>
      </c>
      <c r="B1432" t="s">
        <v>1409</v>
      </c>
      <c r="C1432" t="str">
        <f>HYPERLINK("https://talan.bank.gov.ua/get-user-certificate/DA-A7f2NvSmFkG-sGdOU","Завантажити сертифікат")</f>
        <v>Завантажити сертифікат</v>
      </c>
    </row>
    <row r="1433" spans="1:3" x14ac:dyDescent="0.3">
      <c r="A1433">
        <v>1432</v>
      </c>
      <c r="B1433" t="s">
        <v>1410</v>
      </c>
      <c r="C1433" t="str">
        <f>HYPERLINK("https://talan.bank.gov.ua/get-user-certificate/DA-A7kn5dqKXcT-TMYY2","Завантажити сертифікат")</f>
        <v>Завантажити сертифікат</v>
      </c>
    </row>
    <row r="1434" spans="1:3" x14ac:dyDescent="0.3">
      <c r="A1434">
        <v>1433</v>
      </c>
      <c r="B1434" t="s">
        <v>1411</v>
      </c>
      <c r="C1434" t="str">
        <f>HYPERLINK("https://talan.bank.gov.ua/get-user-certificate/DA-A7kFI0bblBVUQGiyG","Завантажити сертифікат")</f>
        <v>Завантажити сертифікат</v>
      </c>
    </row>
    <row r="1435" spans="1:3" x14ac:dyDescent="0.3">
      <c r="A1435">
        <v>1434</v>
      </c>
      <c r="B1435" t="s">
        <v>1412</v>
      </c>
      <c r="C1435" t="str">
        <f>HYPERLINK("https://talan.bank.gov.ua/get-user-certificate/DA-A7szAGf4NAt8ub3Au","Завантажити сертифікат")</f>
        <v>Завантажити сертифікат</v>
      </c>
    </row>
    <row r="1436" spans="1:3" x14ac:dyDescent="0.3">
      <c r="A1436">
        <v>1435</v>
      </c>
      <c r="B1436" t="s">
        <v>1413</v>
      </c>
      <c r="C1436" t="str">
        <f>HYPERLINK("https://talan.bank.gov.ua/get-user-certificate/DA-A720PqDyinNtRGAeY","Завантажити сертифікат")</f>
        <v>Завантажити сертифікат</v>
      </c>
    </row>
    <row r="1437" spans="1:3" x14ac:dyDescent="0.3">
      <c r="A1437">
        <v>1436</v>
      </c>
      <c r="B1437" t="s">
        <v>1414</v>
      </c>
      <c r="C1437" t="str">
        <f>HYPERLINK("https://talan.bank.gov.ua/get-user-certificate/DA-A7AW8YwQ03lJ6WODs","Завантажити сертифікат")</f>
        <v>Завантажити сертифікат</v>
      </c>
    </row>
    <row r="1438" spans="1:3" x14ac:dyDescent="0.3">
      <c r="A1438">
        <v>1437</v>
      </c>
      <c r="B1438" t="s">
        <v>1415</v>
      </c>
      <c r="C1438" t="str">
        <f>HYPERLINK("https://talan.bank.gov.ua/get-user-certificate/DA-A7rz6qOeuoxj78dVw","Завантажити сертифікат")</f>
        <v>Завантажити сертифікат</v>
      </c>
    </row>
    <row r="1439" spans="1:3" x14ac:dyDescent="0.3">
      <c r="A1439">
        <v>1438</v>
      </c>
      <c r="B1439" t="s">
        <v>1416</v>
      </c>
      <c r="C1439" t="str">
        <f>HYPERLINK("https://talan.bank.gov.ua/get-user-certificate/DA-A7Cawk0QCTWk_MG1g","Завантажити сертифікат")</f>
        <v>Завантажити сертифікат</v>
      </c>
    </row>
    <row r="1440" spans="1:3" x14ac:dyDescent="0.3">
      <c r="A1440">
        <v>1439</v>
      </c>
      <c r="B1440" t="s">
        <v>1417</v>
      </c>
      <c r="C1440" t="str">
        <f>HYPERLINK("https://talan.bank.gov.ua/get-user-certificate/DA-A7PEhHw4ydhiyi57Q","Завантажити сертифікат")</f>
        <v>Завантажити сертифікат</v>
      </c>
    </row>
    <row r="1441" spans="1:3" x14ac:dyDescent="0.3">
      <c r="A1441">
        <v>1440</v>
      </c>
      <c r="B1441" t="s">
        <v>1418</v>
      </c>
      <c r="C1441" t="str">
        <f>HYPERLINK("https://talan.bank.gov.ua/get-user-certificate/DA-A7wAor698XD6rx7Eu","Завантажити сертифікат")</f>
        <v>Завантажити сертифікат</v>
      </c>
    </row>
    <row r="1442" spans="1:3" x14ac:dyDescent="0.3">
      <c r="A1442">
        <v>1441</v>
      </c>
      <c r="B1442" t="s">
        <v>1419</v>
      </c>
      <c r="C1442" t="str">
        <f>HYPERLINK("https://talan.bank.gov.ua/get-user-certificate/DA-A7omZ59fu2wO8s9J2","Завантажити сертифікат")</f>
        <v>Завантажити сертифікат</v>
      </c>
    </row>
    <row r="1443" spans="1:3" x14ac:dyDescent="0.3">
      <c r="A1443">
        <v>1442</v>
      </c>
      <c r="B1443" t="s">
        <v>1420</v>
      </c>
      <c r="C1443" t="str">
        <f>HYPERLINK("https://talan.bank.gov.ua/get-user-certificate/DA-A7-SqlMoZcE4BcljL","Завантажити сертифікат")</f>
        <v>Завантажити сертифікат</v>
      </c>
    </row>
    <row r="1444" spans="1:3" x14ac:dyDescent="0.3">
      <c r="A1444">
        <v>1443</v>
      </c>
      <c r="B1444" t="s">
        <v>1412</v>
      </c>
      <c r="C1444" t="str">
        <f>HYPERLINK("https://talan.bank.gov.ua/get-user-certificate/DA-A7qddAniWUXYbuKU8","Завантажити сертифікат")</f>
        <v>Завантажити сертифікат</v>
      </c>
    </row>
    <row r="1445" spans="1:3" x14ac:dyDescent="0.3">
      <c r="A1445">
        <v>1444</v>
      </c>
      <c r="B1445" t="s">
        <v>1421</v>
      </c>
      <c r="C1445" t="str">
        <f>HYPERLINK("https://talan.bank.gov.ua/get-user-certificate/DA-A7cwgCOt7bAaYwTfe","Завантажити сертифікат")</f>
        <v>Завантажити сертифікат</v>
      </c>
    </row>
    <row r="1446" spans="1:3" x14ac:dyDescent="0.3">
      <c r="A1446">
        <v>1445</v>
      </c>
      <c r="B1446" t="s">
        <v>1422</v>
      </c>
      <c r="C1446" t="str">
        <f>HYPERLINK("https://talan.bank.gov.ua/get-user-certificate/DA-A7XodKzTwkaS_vP0V","Завантажити сертифікат")</f>
        <v>Завантажити сертифікат</v>
      </c>
    </row>
    <row r="1447" spans="1:3" x14ac:dyDescent="0.3">
      <c r="A1447">
        <v>1446</v>
      </c>
      <c r="B1447" t="s">
        <v>1423</v>
      </c>
      <c r="C1447" t="str">
        <f>HYPERLINK("https://talan.bank.gov.ua/get-user-certificate/DA-A7aun2kHxV8PX1ghD","Завантажити сертифікат")</f>
        <v>Завантажити сертифікат</v>
      </c>
    </row>
    <row r="1448" spans="1:3" x14ac:dyDescent="0.3">
      <c r="A1448">
        <v>1447</v>
      </c>
      <c r="B1448" t="s">
        <v>1424</v>
      </c>
      <c r="C1448" t="str">
        <f>HYPERLINK("https://talan.bank.gov.ua/get-user-certificate/DA-A7-d4Wt_HTOMHcb8S","Завантажити сертифікат")</f>
        <v>Завантажити сертифікат</v>
      </c>
    </row>
    <row r="1449" spans="1:3" x14ac:dyDescent="0.3">
      <c r="A1449">
        <v>1448</v>
      </c>
      <c r="B1449" t="s">
        <v>1424</v>
      </c>
      <c r="C1449" t="str">
        <f>HYPERLINK("https://talan.bank.gov.ua/get-user-certificate/DA-A7EGbM16PJ6UnYR-8","Завантажити сертифікат")</f>
        <v>Завантажити сертифікат</v>
      </c>
    </row>
    <row r="1450" spans="1:3" x14ac:dyDescent="0.3">
      <c r="A1450">
        <v>1449</v>
      </c>
      <c r="B1450" t="s">
        <v>1425</v>
      </c>
      <c r="C1450" t="str">
        <f>HYPERLINK("https://talan.bank.gov.ua/get-user-certificate/DA-A7AlEx3FvPVxt9GWv","Завантажити сертифікат")</f>
        <v>Завантажити сертифікат</v>
      </c>
    </row>
    <row r="1451" spans="1:3" x14ac:dyDescent="0.3">
      <c r="A1451">
        <v>1450</v>
      </c>
      <c r="B1451" t="s">
        <v>1426</v>
      </c>
      <c r="C1451" t="str">
        <f>HYPERLINK("https://talan.bank.gov.ua/get-user-certificate/DA-A7EGlHN05X1N1Qq_o","Завантажити сертифікат")</f>
        <v>Завантажити сертифікат</v>
      </c>
    </row>
    <row r="1452" spans="1:3" x14ac:dyDescent="0.3">
      <c r="A1452">
        <v>1451</v>
      </c>
      <c r="B1452" t="s">
        <v>1427</v>
      </c>
      <c r="C1452" t="str">
        <f>HYPERLINK("https://talan.bank.gov.ua/get-user-certificate/DA-A7y9T58rQBFfYyEHq","Завантажити сертифікат")</f>
        <v>Завантажити сертифікат</v>
      </c>
    </row>
    <row r="1453" spans="1:3" x14ac:dyDescent="0.3">
      <c r="A1453">
        <v>1452</v>
      </c>
      <c r="B1453" t="s">
        <v>1428</v>
      </c>
      <c r="C1453" t="str">
        <f>HYPERLINK("https://talan.bank.gov.ua/get-user-certificate/DA-A7JhaR7Re9eV5YN7A","Завантажити сертифікат")</f>
        <v>Завантажити сертифікат</v>
      </c>
    </row>
    <row r="1454" spans="1:3" x14ac:dyDescent="0.3">
      <c r="A1454">
        <v>1453</v>
      </c>
      <c r="B1454" t="s">
        <v>1056</v>
      </c>
      <c r="C1454" t="str">
        <f>HYPERLINK("https://talan.bank.gov.ua/get-user-certificate/DA-A74hygMfGtOR_7sZQ","Завантажити сертифікат")</f>
        <v>Завантажити сертифікат</v>
      </c>
    </row>
    <row r="1455" spans="1:3" x14ac:dyDescent="0.3">
      <c r="A1455">
        <v>1454</v>
      </c>
      <c r="B1455" t="s">
        <v>1429</v>
      </c>
      <c r="C1455" t="str">
        <f>HYPERLINK("https://talan.bank.gov.ua/get-user-certificate/DA-A7jDImA4iOno4Cz1O","Завантажити сертифікат")</f>
        <v>Завантажити сертифікат</v>
      </c>
    </row>
    <row r="1456" spans="1:3" x14ac:dyDescent="0.3">
      <c r="A1456">
        <v>1455</v>
      </c>
      <c r="B1456" t="s">
        <v>1430</v>
      </c>
      <c r="C1456" t="str">
        <f>HYPERLINK("https://talan.bank.gov.ua/get-user-certificate/DA-A7ijJEvClU2VyBPBZ","Завантажити сертифікат")</f>
        <v>Завантажити сертифікат</v>
      </c>
    </row>
    <row r="1457" spans="1:3" x14ac:dyDescent="0.3">
      <c r="A1457">
        <v>1456</v>
      </c>
      <c r="B1457" t="s">
        <v>1431</v>
      </c>
      <c r="C1457" t="str">
        <f>HYPERLINK("https://talan.bank.gov.ua/get-user-certificate/DA-A74e8IpbjtvpI06Bq","Завантажити сертифікат")</f>
        <v>Завантажити сертифікат</v>
      </c>
    </row>
    <row r="1458" spans="1:3" x14ac:dyDescent="0.3">
      <c r="A1458">
        <v>1457</v>
      </c>
      <c r="B1458" t="s">
        <v>1432</v>
      </c>
      <c r="C1458" t="str">
        <f>HYPERLINK("https://talan.bank.gov.ua/get-user-certificate/DA-A7b71nAO4Md5rgKI3","Завантажити сертифікат")</f>
        <v>Завантажити сертифікат</v>
      </c>
    </row>
    <row r="1459" spans="1:3" x14ac:dyDescent="0.3">
      <c r="A1459">
        <v>1458</v>
      </c>
      <c r="B1459" t="s">
        <v>1433</v>
      </c>
      <c r="C1459" t="str">
        <f>HYPERLINK("https://talan.bank.gov.ua/get-user-certificate/DA-A79MyY2GhwocTOvE3","Завантажити сертифікат")</f>
        <v>Завантажити сертифікат</v>
      </c>
    </row>
    <row r="1460" spans="1:3" x14ac:dyDescent="0.3">
      <c r="A1460">
        <v>1459</v>
      </c>
      <c r="B1460" t="s">
        <v>1434</v>
      </c>
      <c r="C1460" t="str">
        <f>HYPERLINK("https://talan.bank.gov.ua/get-user-certificate/DA-A7ELV4LM5qW-FhDKd","Завантажити сертифікат")</f>
        <v>Завантажити сертифікат</v>
      </c>
    </row>
    <row r="1461" spans="1:3" x14ac:dyDescent="0.3">
      <c r="A1461">
        <v>1460</v>
      </c>
      <c r="B1461" t="s">
        <v>1435</v>
      </c>
      <c r="C1461" t="str">
        <f>HYPERLINK("https://talan.bank.gov.ua/get-user-certificate/DA-A7zf1doTf2DvsYpxo","Завантажити сертифікат")</f>
        <v>Завантажити сертифікат</v>
      </c>
    </row>
    <row r="1462" spans="1:3" x14ac:dyDescent="0.3">
      <c r="A1462">
        <v>1461</v>
      </c>
      <c r="B1462" t="s">
        <v>1303</v>
      </c>
      <c r="C1462" t="str">
        <f>HYPERLINK("https://talan.bank.gov.ua/get-user-certificate/DA-A7BgYNoWsj-VRawVt","Завантажити сертифікат")</f>
        <v>Завантажити сертифікат</v>
      </c>
    </row>
    <row r="1463" spans="1:3" x14ac:dyDescent="0.3">
      <c r="A1463">
        <v>1462</v>
      </c>
      <c r="B1463" t="s">
        <v>1436</v>
      </c>
      <c r="C1463" t="str">
        <f>HYPERLINK("https://talan.bank.gov.ua/get-user-certificate/DA-A7WbLltNPtiOv5ZYg","Завантажити сертифікат")</f>
        <v>Завантажити сертифікат</v>
      </c>
    </row>
    <row r="1464" spans="1:3" x14ac:dyDescent="0.3">
      <c r="A1464">
        <v>1463</v>
      </c>
      <c r="B1464" t="s">
        <v>1332</v>
      </c>
      <c r="C1464" t="str">
        <f>HYPERLINK("https://talan.bank.gov.ua/get-user-certificate/DA-A7MTie2FUXwuP3PyE","Завантажити сертифікат")</f>
        <v>Завантажити сертифікат</v>
      </c>
    </row>
    <row r="1465" spans="1:3" x14ac:dyDescent="0.3">
      <c r="A1465">
        <v>1464</v>
      </c>
      <c r="B1465" t="s">
        <v>1437</v>
      </c>
      <c r="C1465" t="str">
        <f>HYPERLINK("https://talan.bank.gov.ua/get-user-certificate/DA-A7D9xjtoMeSvDDRWs","Завантажити сертифікат")</f>
        <v>Завантажити сертифікат</v>
      </c>
    </row>
    <row r="1466" spans="1:3" x14ac:dyDescent="0.3">
      <c r="A1466">
        <v>1465</v>
      </c>
      <c r="B1466" t="s">
        <v>1088</v>
      </c>
      <c r="C1466" t="str">
        <f>HYPERLINK("https://talan.bank.gov.ua/get-user-certificate/DA-A7Z-WLbgbIejhRJlf","Завантажити сертифікат")</f>
        <v>Завантажити сертифікат</v>
      </c>
    </row>
    <row r="1467" spans="1:3" x14ac:dyDescent="0.3">
      <c r="A1467">
        <v>1466</v>
      </c>
      <c r="B1467" t="s">
        <v>1438</v>
      </c>
      <c r="C1467" t="str">
        <f>HYPERLINK("https://talan.bank.gov.ua/get-user-certificate/DA-A7csiH3EmEAYObnrP","Завантажити сертифікат")</f>
        <v>Завантажити сертифікат</v>
      </c>
    </row>
    <row r="1468" spans="1:3" x14ac:dyDescent="0.3">
      <c r="A1468">
        <v>1467</v>
      </c>
      <c r="B1468" t="s">
        <v>1439</v>
      </c>
      <c r="C1468" t="str">
        <f>HYPERLINK("https://talan.bank.gov.ua/get-user-certificate/DA-A7nOF4U7YrpOHHt0z","Завантажити сертифікат")</f>
        <v>Завантажити сертифікат</v>
      </c>
    </row>
    <row r="1469" spans="1:3" x14ac:dyDescent="0.3">
      <c r="A1469">
        <v>1468</v>
      </c>
      <c r="B1469" t="s">
        <v>1441</v>
      </c>
      <c r="C1469" t="str">
        <f>HYPERLINK("https://talan.bank.gov.ua/get-user-certificate/5L-8DS52-g6_2qYlRVMX","Завантажити сертифікат")</f>
        <v>Завантажити сертифікат</v>
      </c>
    </row>
    <row r="1470" spans="1:3" x14ac:dyDescent="0.3">
      <c r="A1470">
        <v>1469</v>
      </c>
      <c r="B1470" t="s">
        <v>1442</v>
      </c>
      <c r="C1470" t="str">
        <f>HYPERLINK("https://talan.bank.gov.ua/get-user-certificate/5L-8DW1OhayBLK9z5F0y","Завантажити сертифікат")</f>
        <v>Завантажити сертифікат</v>
      </c>
    </row>
    <row r="1471" spans="1:3" x14ac:dyDescent="0.3">
      <c r="A1471">
        <v>1470</v>
      </c>
      <c r="B1471" t="s">
        <v>1443</v>
      </c>
      <c r="C1471" t="str">
        <f>HYPERLINK("https://talan.bank.gov.ua/get-user-certificate/5L-8DDQjmtQOx-0PHMW7","Завантажити сертифікат")</f>
        <v>Завантажити сертифікат</v>
      </c>
    </row>
    <row r="1472" spans="1:3" x14ac:dyDescent="0.3">
      <c r="A1472">
        <v>1471</v>
      </c>
      <c r="B1472" t="s">
        <v>1444</v>
      </c>
      <c r="C1472" t="str">
        <f>HYPERLINK("https://talan.bank.gov.ua/get-user-certificate/5L-8DiwLQI1LL9myb80G","Завантажити сертифікат")</f>
        <v>Завантажити сертифікат</v>
      </c>
    </row>
    <row r="1473" spans="1:3" x14ac:dyDescent="0.3">
      <c r="A1473">
        <v>1472</v>
      </c>
      <c r="B1473" t="s">
        <v>1445</v>
      </c>
      <c r="C1473" t="str">
        <f>HYPERLINK("https://talan.bank.gov.ua/get-user-certificate/5L-8DIRzkC7mfArcuOkJ","Завантажити сертифікат")</f>
        <v>Завантажити сертифікат</v>
      </c>
    </row>
    <row r="1474" spans="1:3" x14ac:dyDescent="0.3">
      <c r="A1474">
        <v>1473</v>
      </c>
      <c r="B1474" t="s">
        <v>1446</v>
      </c>
      <c r="C1474" t="str">
        <f>HYPERLINK("https://talan.bank.gov.ua/get-user-certificate/5L-8DtA6shHBQdOAZ-Ju","Завантажити сертифікат")</f>
        <v>Завантажити сертифікат</v>
      </c>
    </row>
    <row r="1475" spans="1:3" x14ac:dyDescent="0.3">
      <c r="A1475">
        <v>1474</v>
      </c>
      <c r="B1475" t="s">
        <v>1447</v>
      </c>
      <c r="C1475" t="str">
        <f>HYPERLINK("https://talan.bank.gov.ua/get-user-certificate/5L-8D1LLjekWJ5w2wVFU","Завантажити сертифікат")</f>
        <v>Завантажити сертифікат</v>
      </c>
    </row>
    <row r="1476" spans="1:3" x14ac:dyDescent="0.3">
      <c r="A1476">
        <v>1475</v>
      </c>
      <c r="B1476" t="s">
        <v>1448</v>
      </c>
      <c r="C1476" t="str">
        <f>HYPERLINK("https://talan.bank.gov.ua/get-user-certificate/5L-8DXBf4899ma4MY62J","Завантажити сертифікат")</f>
        <v>Завантажити сертифікат</v>
      </c>
    </row>
    <row r="1477" spans="1:3" x14ac:dyDescent="0.3">
      <c r="A1477">
        <v>1476</v>
      </c>
      <c r="B1477" t="s">
        <v>1449</v>
      </c>
      <c r="C1477" t="str">
        <f>HYPERLINK("https://talan.bank.gov.ua/get-user-certificate/5L-8DPx0If5V9Nlh_Iuc","Завантажити сертифікат")</f>
        <v>Завантажити сертифікат</v>
      </c>
    </row>
    <row r="1478" spans="1:3" x14ac:dyDescent="0.3">
      <c r="A1478">
        <v>1477</v>
      </c>
      <c r="B1478" t="s">
        <v>1450</v>
      </c>
      <c r="C1478" t="str">
        <f>HYPERLINK("https://talan.bank.gov.ua/get-user-certificate/5L-8DjtdJWPgQKtx-AFH","Завантажити сертифікат")</f>
        <v>Завантажити сертифікат</v>
      </c>
    </row>
    <row r="1479" spans="1:3" x14ac:dyDescent="0.3">
      <c r="A1479">
        <v>1478</v>
      </c>
      <c r="B1479" t="s">
        <v>1006</v>
      </c>
      <c r="C1479" t="str">
        <f>HYPERLINK("https://talan.bank.gov.ua/get-user-certificate/5L-8DMGjHefcgUn8EZ-E","Завантажити сертифікат")</f>
        <v>Завантажити сертифікат</v>
      </c>
    </row>
    <row r="1480" spans="1:3" x14ac:dyDescent="0.3">
      <c r="A1480">
        <v>1479</v>
      </c>
      <c r="B1480" t="s">
        <v>1451</v>
      </c>
      <c r="C1480" t="str">
        <f>HYPERLINK("https://talan.bank.gov.ua/get-user-certificate/RwjqJz7nYtXlL0J0Ufq5","Завантажити сертифікат")</f>
        <v>Завантажити сертифікат</v>
      </c>
    </row>
    <row r="1481" spans="1:3" x14ac:dyDescent="0.3">
      <c r="A1481">
        <v>1480</v>
      </c>
      <c r="B1481" t="s">
        <v>1452</v>
      </c>
      <c r="C1481" t="str">
        <f>HYPERLINK("https://talan.bank.gov.ua/get-user-certificate/RwjqJn5d0naIJvhKoBnY","Завантажити сертифікат")</f>
        <v>Завантажити сертифікат</v>
      </c>
    </row>
    <row r="1482" spans="1:3" x14ac:dyDescent="0.3">
      <c r="A1482">
        <v>1481</v>
      </c>
      <c r="B1482" t="s">
        <v>1453</v>
      </c>
      <c r="C1482" t="str">
        <f>HYPERLINK("https://talan.bank.gov.ua/get-user-certificate/RwjqJ9qcjzir82MpteS4","Завантажити сертифікат")</f>
        <v>Завантажити сертифікат</v>
      </c>
    </row>
    <row r="1483" spans="1:3" x14ac:dyDescent="0.3">
      <c r="A1483">
        <v>1482</v>
      </c>
      <c r="B1483" t="s">
        <v>1454</v>
      </c>
      <c r="C1483" t="str">
        <f>HYPERLINK("https://talan.bank.gov.ua/get-user-certificate/RwjqJaVfNRnrQP1O9gNX","Завантажити сертифікат")</f>
        <v>Завантажити сертифікат</v>
      </c>
    </row>
    <row r="1484" spans="1:3" x14ac:dyDescent="0.3">
      <c r="A1484">
        <v>1483</v>
      </c>
      <c r="B1484" t="s">
        <v>1455</v>
      </c>
      <c r="C1484" t="str">
        <f>HYPERLINK("https://talan.bank.gov.ua/get-user-certificate/RwjqJR782aix_K7aTXt5","Завантажити сертифікат")</f>
        <v>Завантажити сертифікат</v>
      </c>
    </row>
    <row r="1485" spans="1:3" x14ac:dyDescent="0.3">
      <c r="A1485">
        <v>1484</v>
      </c>
      <c r="B1485" t="s">
        <v>1456</v>
      </c>
      <c r="C1485" t="str">
        <f>HYPERLINK("https://talan.bank.gov.ua/get-user-certificate/RwjqJdWguyzHq9Jx3xsA","Завантажити сертифікат")</f>
        <v>Завантажити сертифікат</v>
      </c>
    </row>
    <row r="1486" spans="1:3" x14ac:dyDescent="0.3">
      <c r="A1486">
        <v>1485</v>
      </c>
      <c r="B1486" t="s">
        <v>1457</v>
      </c>
      <c r="C1486" t="str">
        <f>HYPERLINK("https://talan.bank.gov.ua/get-user-certificate/RUkIrxtkIOFG7NHuMbfu","Завантажити сертифікат")</f>
        <v>Завантажити сертифікат</v>
      </c>
    </row>
    <row r="1487" spans="1:3" x14ac:dyDescent="0.3">
      <c r="A1487">
        <v>1486</v>
      </c>
      <c r="B1487" t="s">
        <v>1458</v>
      </c>
      <c r="C1487" t="str">
        <f>HYPERLINK("https://talan.bank.gov.ua/get-user-certificate/d9PIFdEPK7BIuVvC_Q2l","Завантажити сертифікат")</f>
        <v>Завантажити сертифікат</v>
      </c>
    </row>
    <row r="1488" spans="1:3" x14ac:dyDescent="0.3">
      <c r="A1488">
        <v>1487</v>
      </c>
      <c r="B1488" t="s">
        <v>1459</v>
      </c>
      <c r="C1488" t="str">
        <f>HYPERLINK("https://talan.bank.gov.ua/get-user-certificate/d9PIFasmCo5l2BWsAzfr","Завантажити сертифікат")</f>
        <v>Завантажити сертифікат</v>
      </c>
    </row>
    <row r="1489" spans="1:3" x14ac:dyDescent="0.3">
      <c r="A1489">
        <v>1488</v>
      </c>
      <c r="B1489" t="s">
        <v>1460</v>
      </c>
      <c r="C1489" t="str">
        <f>HYPERLINK("https://talan.bank.gov.ua/get-user-certificate/d9PIFB_irNFbVol04sTQ","Завантажити сертифікат")</f>
        <v>Завантажити сертифікат</v>
      </c>
    </row>
    <row r="1490" spans="1:3" x14ac:dyDescent="0.3">
      <c r="A1490">
        <v>1489</v>
      </c>
      <c r="B1490" t="s">
        <v>1461</v>
      </c>
      <c r="C1490" t="str">
        <f>HYPERLINK("https://talan.bank.gov.ua/get-user-certificate/d9PIFLY8AAa8v9ZMofGi","Завантажити сертифікат")</f>
        <v>Завантажити сертифікат</v>
      </c>
    </row>
    <row r="1491" spans="1:3" x14ac:dyDescent="0.3">
      <c r="A1491">
        <v>1490</v>
      </c>
      <c r="B1491" t="s">
        <v>1462</v>
      </c>
      <c r="C1491" t="str">
        <f>HYPERLINK("https://talan.bank.gov.ua/get-user-certificate/d9PIFE5wFo1kFc2njErv","Завантажити сертифікат")</f>
        <v>Завантажити сертифікат</v>
      </c>
    </row>
    <row r="1492" spans="1:3" x14ac:dyDescent="0.3">
      <c r="A1492">
        <v>1491</v>
      </c>
      <c r="B1492" t="s">
        <v>1463</v>
      </c>
      <c r="C1492" t="str">
        <f>HYPERLINK("https://talan.bank.gov.ua/get-user-certificate/cubp88ANlu0n6MIg_YuK","Завантажити сертифікат")</f>
        <v>Завантажити сертифікат</v>
      </c>
    </row>
    <row r="1493" spans="1:3" x14ac:dyDescent="0.3">
      <c r="A1493">
        <v>1492</v>
      </c>
      <c r="B1493" t="s">
        <v>1464</v>
      </c>
      <c r="C1493" t="str">
        <f>HYPERLINK("https://talan.bank.gov.ua/get-user-certificate/cubp8gVd8v7-bLTUfarp","Завантажити сертифікат")</f>
        <v>Завантажити сертифікат</v>
      </c>
    </row>
    <row r="1494" spans="1:3" x14ac:dyDescent="0.3">
      <c r="A1494">
        <v>1493</v>
      </c>
      <c r="B1494" t="s">
        <v>1465</v>
      </c>
      <c r="C1494" t="str">
        <f>HYPERLINK("https://talan.bank.gov.ua/get-user-certificate/cubp8OJVViN9reUw8aXo","Завантажити сертифікат")</f>
        <v>Завантажити сертифікат</v>
      </c>
    </row>
    <row r="1495" spans="1:3" x14ac:dyDescent="0.3">
      <c r="A1495">
        <v>1494</v>
      </c>
      <c r="B1495" t="s">
        <v>1466</v>
      </c>
      <c r="C1495" t="str">
        <f>HYPERLINK("https://talan.bank.gov.ua/get-user-certificate/cubp8tPKebZWTD_pD21d","Завантажити сертифікат")</f>
        <v>Завантажити сертифікат</v>
      </c>
    </row>
    <row r="1496" spans="1:3" x14ac:dyDescent="0.3">
      <c r="A1496">
        <v>1495</v>
      </c>
      <c r="B1496" t="s">
        <v>1467</v>
      </c>
      <c r="C1496" t="str">
        <f>HYPERLINK("https://talan.bank.gov.ua/get-user-certificate/cubp83VtIg72TIen5a-a","Завантажити сертифікат")</f>
        <v>Завантажити сертифікат</v>
      </c>
    </row>
    <row r="1497" spans="1:3" x14ac:dyDescent="0.3">
      <c r="A1497">
        <v>1496</v>
      </c>
      <c r="B1497" t="s">
        <v>1468</v>
      </c>
      <c r="C1497" t="str">
        <f>HYPERLINK("https://talan.bank.gov.ua/get-user-certificate/cubp8ZMbejN2L7tn1o6C","Завантажити сертифікат")</f>
        <v>Завантажити сертифікат</v>
      </c>
    </row>
    <row r="1498" spans="1:3" x14ac:dyDescent="0.3">
      <c r="A1498">
        <v>1497</v>
      </c>
      <c r="B1498" t="s">
        <v>1469</v>
      </c>
      <c r="C1498" t="str">
        <f>HYPERLINK("https://talan.bank.gov.ua/get-user-certificate/cubp82czMf8D0cjhG83C","Завантажити сертифікат")</f>
        <v>Завантажити сертифікат</v>
      </c>
    </row>
    <row r="1499" spans="1:3" x14ac:dyDescent="0.3">
      <c r="A1499">
        <v>1498</v>
      </c>
      <c r="B1499" t="s">
        <v>1470</v>
      </c>
      <c r="C1499" t="str">
        <f>HYPERLINK("https://talan.bank.gov.ua/get-user-certificate/cubp8J55k8ddlqLABb-S","Завантажити сертифікат")</f>
        <v>Завантажити сертифікат</v>
      </c>
    </row>
    <row r="1500" spans="1:3" x14ac:dyDescent="0.3">
      <c r="A1500">
        <v>1499</v>
      </c>
      <c r="B1500" t="s">
        <v>1471</v>
      </c>
      <c r="C1500" t="str">
        <f>HYPERLINK("https://talan.bank.gov.ua/get-user-certificate/cubp8EH8-fOqQpsDbs5q","Завантажити сертифікат")</f>
        <v>Завантажити сертифікат</v>
      </c>
    </row>
    <row r="1501" spans="1:3" x14ac:dyDescent="0.3">
      <c r="A1501">
        <v>1500</v>
      </c>
      <c r="B1501" t="s">
        <v>1472</v>
      </c>
      <c r="C1501" t="str">
        <f>HYPERLINK("https://talan.bank.gov.ua/get-user-certificate/cubp8EwswjA0j__tYtUc","Завантажити сертифікат")</f>
        <v>Завантажити сертифікат</v>
      </c>
    </row>
    <row r="1502" spans="1:3" x14ac:dyDescent="0.3">
      <c r="A1502">
        <v>1501</v>
      </c>
      <c r="B1502" t="s">
        <v>1473</v>
      </c>
      <c r="C1502" t="str">
        <f>HYPERLINK("https://talan.bank.gov.ua/get-user-certificate/cubp8RTdNaTUR5jwS0sc","Завантажити сертифікат")</f>
        <v>Завантажити сертифікат</v>
      </c>
    </row>
    <row r="1503" spans="1:3" x14ac:dyDescent="0.3">
      <c r="A1503">
        <v>1502</v>
      </c>
      <c r="B1503" t="s">
        <v>1474</v>
      </c>
      <c r="C1503" t="str">
        <f>HYPERLINK("https://talan.bank.gov.ua/get-user-certificate/qwooRJd490OPWiRB4wbz","Завантажити сертифікат")</f>
        <v>Завантажити сертифікат</v>
      </c>
    </row>
    <row r="1504" spans="1:3" x14ac:dyDescent="0.3">
      <c r="A1504">
        <v>1503</v>
      </c>
      <c r="B1504" t="s">
        <v>1475</v>
      </c>
      <c r="C1504" t="str">
        <f>HYPERLINK("https://talan.bank.gov.ua/get-user-certificate/qwooR2UHgW8xApFOSwzO","Завантажити сертифікат")</f>
        <v>Завантажити сертифікат</v>
      </c>
    </row>
    <row r="1505" spans="1:3" x14ac:dyDescent="0.3">
      <c r="A1505">
        <v>1504</v>
      </c>
      <c r="B1505" t="s">
        <v>1476</v>
      </c>
      <c r="C1505" t="str">
        <f>HYPERLINK("https://talan.bank.gov.ua/get-user-certificate/qwooRNjtJJvAu1xHl3Fm","Завантажити сертифікат")</f>
        <v>Завантажити сертифікат</v>
      </c>
    </row>
    <row r="1506" spans="1:3" x14ac:dyDescent="0.3">
      <c r="A1506">
        <v>1505</v>
      </c>
      <c r="B1506" t="s">
        <v>1477</v>
      </c>
      <c r="C1506" t="str">
        <f>HYPERLINK("https://talan.bank.gov.ua/get-user-certificate/qwooR37q7YwynD--tUw6","Завантажити сертифікат")</f>
        <v>Завантажити сертифікат</v>
      </c>
    </row>
    <row r="1507" spans="1:3" x14ac:dyDescent="0.3">
      <c r="A1507">
        <v>1506</v>
      </c>
      <c r="B1507" t="s">
        <v>1478</v>
      </c>
      <c r="C1507" t="str">
        <f>HYPERLINK("https://talan.bank.gov.ua/get-user-certificate/qwooR2QRZqs1T2pk2QOL","Завантажити сертифікат")</f>
        <v>Завантажити сертифікат</v>
      </c>
    </row>
    <row r="1508" spans="1:3" x14ac:dyDescent="0.3">
      <c r="A1508">
        <v>1507</v>
      </c>
      <c r="B1508" t="s">
        <v>1479</v>
      </c>
      <c r="C1508" t="str">
        <f>HYPERLINK("https://talan.bank.gov.ua/get-user-certificate/qwooRqdwlzSRrLPXEncK","Завантажити сертифікат")</f>
        <v>Завантажити сертифікат</v>
      </c>
    </row>
    <row r="1509" spans="1:3" x14ac:dyDescent="0.3">
      <c r="A1509">
        <v>1508</v>
      </c>
      <c r="B1509" t="s">
        <v>1480</v>
      </c>
      <c r="C1509" t="str">
        <f>HYPERLINK("https://talan.bank.gov.ua/get-user-certificate/qwooRyiLN951t6Suafv_","Завантажити сертифікат")</f>
        <v>Завантажити сертифікат</v>
      </c>
    </row>
    <row r="1510" spans="1:3" x14ac:dyDescent="0.3">
      <c r="A1510">
        <v>1509</v>
      </c>
      <c r="B1510" t="s">
        <v>1481</v>
      </c>
      <c r="C1510" t="str">
        <f>HYPERLINK("https://talan.bank.gov.ua/get-user-certificate/Nrhqj0uvb0sCCJB99nd8","Завантажити сертифікат")</f>
        <v>Завантажити сертифікат</v>
      </c>
    </row>
    <row r="1511" spans="1:3" x14ac:dyDescent="0.3">
      <c r="A1511">
        <v>1510</v>
      </c>
      <c r="B1511" t="s">
        <v>1482</v>
      </c>
      <c r="C1511" t="str">
        <f>HYPERLINK("https://talan.bank.gov.ua/get-user-certificate/NrhqjN69oDifoDorm28Y","Завантажити сертифікат")</f>
        <v>Завантажити сертифікат</v>
      </c>
    </row>
    <row r="1512" spans="1:3" x14ac:dyDescent="0.3">
      <c r="A1512">
        <v>1511</v>
      </c>
      <c r="B1512" t="s">
        <v>1483</v>
      </c>
      <c r="C1512" t="str">
        <f>HYPERLINK("https://talan.bank.gov.ua/get-user-certificate/Nrhqj1aR_Ggv_hWr_LtB","Завантажити сертифікат")</f>
        <v>Завантажити сертифікат</v>
      </c>
    </row>
    <row r="1513" spans="1:3" x14ac:dyDescent="0.3">
      <c r="A1513">
        <v>1512</v>
      </c>
      <c r="B1513" t="s">
        <v>1484</v>
      </c>
      <c r="C1513" t="str">
        <f>HYPERLINK("https://talan.bank.gov.ua/get-user-certificate/NrhqjOYvHpAkZgKgj947","Завантажити сертифікат")</f>
        <v>Завантажити сертифікат</v>
      </c>
    </row>
  </sheetData>
  <sheetProtection formatCells="0" formatColumns="0" formatRows="0" insertColumns="0" insertRows="0" insertHyperlinks="0" deleteColumns="0" deleteRows="0" sort="0" autoFilter="0" pivotTables="0"/>
  <hyperlinks>
    <hyperlink ref="C2" r:id="rId1" tooltip="Завантажити сертифікат" display="Завантажити сертифікат"/>
    <hyperlink ref="C3" r:id="rId2" tooltip="Завантажити сертифікат" display="Завантажити сертифікат"/>
    <hyperlink ref="C4" r:id="rId3" tooltip="Завантажити сертифікат" display="Завантажити сертифікат"/>
    <hyperlink ref="C5" r:id="rId4" tooltip="Завантажити сертифікат" display="Завантажити сертифікат"/>
    <hyperlink ref="C6" r:id="rId5" tooltip="Завантажити сертифікат" display="Завантажити сертифікат"/>
    <hyperlink ref="C7" r:id="rId6" tooltip="Завантажити сертифікат" display="Завантажити сертифікат"/>
    <hyperlink ref="C8" r:id="rId7" tooltip="Завантажити сертифікат" display="Завантажити сертифікат"/>
    <hyperlink ref="C9" r:id="rId8" tooltip="Завантажити сертифікат" display="Завантажити сертифікат"/>
    <hyperlink ref="C10" r:id="rId9" tooltip="Завантажити сертифікат" display="Завантажити сертифікат"/>
    <hyperlink ref="C11" r:id="rId10" tooltip="Завантажити сертифікат" display="Завантажити сертифікат"/>
    <hyperlink ref="C12" r:id="rId11" tooltip="Завантажити сертифікат" display="Завантажити сертифікат"/>
    <hyperlink ref="C13" r:id="rId12" tooltip="Завантажити сертифікат" display="Завантажити сертифікат"/>
    <hyperlink ref="C14" r:id="rId13" tooltip="Завантажити сертифікат" display="Завантажити сертифікат"/>
    <hyperlink ref="C15" r:id="rId14" tooltip="Завантажити сертифікат" display="Завантажити сертифікат"/>
    <hyperlink ref="C16" r:id="rId15" tooltip="Завантажити сертифікат" display="Завантажити сертифікат"/>
    <hyperlink ref="C17" r:id="rId16" tooltip="Завантажити сертифікат" display="Завантажити сертифікат"/>
    <hyperlink ref="C18" r:id="rId17" tooltip="Завантажити сертифікат" display="Завантажити сертифікат"/>
    <hyperlink ref="C19" r:id="rId18" tooltip="Завантажити сертифікат" display="Завантажити сертифікат"/>
    <hyperlink ref="C20" r:id="rId19" tooltip="Завантажити сертифікат" display="Завантажити сертифікат"/>
    <hyperlink ref="C21" r:id="rId20" tooltip="Завантажити сертифікат" display="Завантажити сертифікат"/>
    <hyperlink ref="C22" r:id="rId21" tooltip="Завантажити сертифікат" display="Завантажити сертифікат"/>
    <hyperlink ref="C23" r:id="rId22" tooltip="Завантажити сертифікат" display="Завантажити сертифікат"/>
    <hyperlink ref="C24" r:id="rId23" tooltip="Завантажити сертифікат" display="Завантажити сертифікат"/>
    <hyperlink ref="C25" r:id="rId24" tooltip="Завантажити сертифікат" display="Завантажити сертифікат"/>
    <hyperlink ref="C26" r:id="rId25" tooltip="Завантажити сертифікат" display="Завантажити сертифікат"/>
    <hyperlink ref="C27" r:id="rId26" tooltip="Завантажити сертифікат" display="Завантажити сертифікат"/>
    <hyperlink ref="C28" r:id="rId27" tooltip="Завантажити сертифікат" display="Завантажити сертифікат"/>
    <hyperlink ref="C29" r:id="rId28" tooltip="Завантажити сертифікат" display="Завантажити сертифікат"/>
    <hyperlink ref="C30" r:id="rId29" tooltip="Завантажити сертифікат" display="Завантажити сертифікат"/>
    <hyperlink ref="C31" r:id="rId30" tooltip="Завантажити сертифікат" display="Завантажити сертифікат"/>
    <hyperlink ref="C32" r:id="rId31" tooltip="Завантажити сертифікат" display="Завантажити сертифікат"/>
    <hyperlink ref="C33" r:id="rId32" tooltip="Завантажити сертифікат" display="Завантажити сертифікат"/>
    <hyperlink ref="C34" r:id="rId33" tooltip="Завантажити сертифікат" display="Завантажити сертифікат"/>
    <hyperlink ref="C35" r:id="rId34" tooltip="Завантажити сертифікат" display="Завантажити сертифікат"/>
    <hyperlink ref="C36" r:id="rId35" tooltip="Завантажити сертифікат" display="Завантажити сертифікат"/>
    <hyperlink ref="C37" r:id="rId36" tooltip="Завантажити сертифікат" display="Завантажити сертифікат"/>
    <hyperlink ref="C38" r:id="rId37" tooltip="Завантажити сертифікат" display="Завантажити сертифікат"/>
    <hyperlink ref="C39" r:id="rId38" tooltip="Завантажити сертифікат" display="Завантажити сертифікат"/>
    <hyperlink ref="C40" r:id="rId39" tooltip="Завантажити сертифікат" display="Завантажити сертифікат"/>
    <hyperlink ref="C41" r:id="rId40" tooltip="Завантажити сертифікат" display="Завантажити сертифікат"/>
    <hyperlink ref="C42" r:id="rId41" tooltip="Завантажити сертифікат" display="Завантажити сертифікат"/>
    <hyperlink ref="C43" r:id="rId42" tooltip="Завантажити сертифікат" display="Завантажити сертифікат"/>
    <hyperlink ref="C44" r:id="rId43" tooltip="Завантажити сертифікат" display="Завантажити сертифікат"/>
    <hyperlink ref="C45" r:id="rId44" tooltip="Завантажити сертифікат" display="Завантажити сертифікат"/>
    <hyperlink ref="C46" r:id="rId45" tooltip="Завантажити сертифікат" display="Завантажити сертифікат"/>
    <hyperlink ref="C47" r:id="rId46" tooltip="Завантажити сертифікат" display="Завантажити сертифікат"/>
    <hyperlink ref="C48" r:id="rId47" tooltip="Завантажити сертифікат" display="Завантажити сертифікат"/>
    <hyperlink ref="C49" r:id="rId48" tooltip="Завантажити сертифікат" display="Завантажити сертифікат"/>
    <hyperlink ref="C50" r:id="rId49" tooltip="Завантажити сертифікат" display="Завантажити сертифікат"/>
    <hyperlink ref="C51" r:id="rId50" tooltip="Завантажити сертифікат" display="Завантажити сертифікат"/>
    <hyperlink ref="C52" r:id="rId51" tooltip="Завантажити сертифікат" display="Завантажити сертифікат"/>
    <hyperlink ref="C53" r:id="rId52" tooltip="Завантажити сертифікат" display="Завантажити сертифікат"/>
    <hyperlink ref="C54" r:id="rId53" tooltip="Завантажити сертифікат" display="Завантажити сертифікат"/>
    <hyperlink ref="C55" r:id="rId54" tooltip="Завантажити сертифікат" display="Завантажити сертифікат"/>
    <hyperlink ref="C56" r:id="rId55" tooltip="Завантажити сертифікат" display="Завантажити сертифікат"/>
    <hyperlink ref="C57" r:id="rId56" tooltip="Завантажити сертифікат" display="Завантажити сертифікат"/>
    <hyperlink ref="C58" r:id="rId57" tooltip="Завантажити сертифікат" display="Завантажити сертифікат"/>
    <hyperlink ref="C59" r:id="rId58" tooltip="Завантажити сертифікат" display="Завантажити сертифікат"/>
    <hyperlink ref="C60" r:id="rId59" tooltip="Завантажити сертифікат" display="Завантажити сертифікат"/>
    <hyperlink ref="C61" r:id="rId60" tooltip="Завантажити сертифікат" display="Завантажити сертифікат"/>
    <hyperlink ref="C62" r:id="rId61" tooltip="Завантажити сертифікат" display="Завантажити сертифікат"/>
    <hyperlink ref="C63" r:id="rId62" tooltip="Завантажити сертифікат" display="Завантажити сертифікат"/>
    <hyperlink ref="C64" r:id="rId63" tooltip="Завантажити сертифікат" display="Завантажити сертифікат"/>
    <hyperlink ref="C65" r:id="rId64" tooltip="Завантажити сертифікат" display="Завантажити сертифікат"/>
    <hyperlink ref="C66" r:id="rId65" tooltip="Завантажити сертифікат" display="Завантажити сертифікат"/>
    <hyperlink ref="C67" r:id="rId66" tooltip="Завантажити сертифікат" display="Завантажити сертифікат"/>
    <hyperlink ref="C68" r:id="rId67" tooltip="Завантажити сертифікат" display="Завантажити сертифікат"/>
    <hyperlink ref="C69" r:id="rId68" tooltip="Завантажити сертифікат" display="Завантажити сертифікат"/>
    <hyperlink ref="C70" r:id="rId69" tooltip="Завантажити сертифікат" display="Завантажити сертифікат"/>
    <hyperlink ref="C71" r:id="rId70" tooltip="Завантажити сертифікат" display="Завантажити сертифікат"/>
    <hyperlink ref="C72" r:id="rId71" tooltip="Завантажити сертифікат" display="Завантажити сертифікат"/>
    <hyperlink ref="C73" r:id="rId72" tooltip="Завантажити сертифікат" display="Завантажити сертифікат"/>
    <hyperlink ref="C74" r:id="rId73" tooltip="Завантажити сертифікат" display="Завантажити сертифікат"/>
    <hyperlink ref="C75" r:id="rId74" tooltip="Завантажити сертифікат" display="Завантажити сертифікат"/>
    <hyperlink ref="C76" r:id="rId75" tooltip="Завантажити сертифікат" display="Завантажити сертифікат"/>
    <hyperlink ref="C77" r:id="rId76" tooltip="Завантажити сертифікат" display="Завантажити сертифікат"/>
    <hyperlink ref="C78" r:id="rId77" tooltip="Завантажити сертифікат" display="Завантажити сертифікат"/>
    <hyperlink ref="C79" r:id="rId78" tooltip="Завантажити сертифікат" display="Завантажити сертифікат"/>
    <hyperlink ref="C80" r:id="rId79" tooltip="Завантажити сертифікат" display="Завантажити сертифікат"/>
    <hyperlink ref="C81" r:id="rId80" tooltip="Завантажити сертифікат" display="Завантажити сертифікат"/>
    <hyperlink ref="C82" r:id="rId81" tooltip="Завантажити сертифікат" display="Завантажити сертифікат"/>
    <hyperlink ref="C83" r:id="rId82" tooltip="Завантажити сертифікат" display="Завантажити сертифікат"/>
    <hyperlink ref="C84" r:id="rId83" tooltip="Завантажити сертифікат" display="Завантажити сертифікат"/>
    <hyperlink ref="C85" r:id="rId84" tooltip="Завантажити сертифікат" display="Завантажити сертифікат"/>
    <hyperlink ref="C86" r:id="rId85" tooltip="Завантажити сертифікат" display="Завантажити сертифікат"/>
    <hyperlink ref="C87" r:id="rId86" tooltip="Завантажити сертифікат" display="Завантажити сертифікат"/>
    <hyperlink ref="C88" r:id="rId87" tooltip="Завантажити сертифікат" display="Завантажити сертифікат"/>
    <hyperlink ref="C89" r:id="rId88" tooltip="Завантажити сертифікат" display="Завантажити сертифікат"/>
    <hyperlink ref="C90" r:id="rId89" tooltip="Завантажити сертифікат" display="Завантажити сертифікат"/>
    <hyperlink ref="C91" r:id="rId90" tooltip="Завантажити сертифікат" display="Завантажити сертифікат"/>
    <hyperlink ref="C92" r:id="rId91" tooltip="Завантажити сертифікат" display="Завантажити сертифікат"/>
    <hyperlink ref="C93" r:id="rId92" tooltip="Завантажити сертифікат" display="Завантажити сертифікат"/>
    <hyperlink ref="C94" r:id="rId93" tooltip="Завантажити сертифікат" display="Завантажити сертифікат"/>
    <hyperlink ref="C95" r:id="rId94" tooltip="Завантажити сертифікат" display="Завантажити сертифікат"/>
    <hyperlink ref="C96" r:id="rId95" tooltip="Завантажити сертифікат" display="Завантажити сертифікат"/>
    <hyperlink ref="C97" r:id="rId96" tooltip="Завантажити сертифікат" display="Завантажити сертифікат"/>
    <hyperlink ref="C98" r:id="rId97" tooltip="Завантажити сертифікат" display="Завантажити сертифікат"/>
    <hyperlink ref="C99" r:id="rId98" tooltip="Завантажити сертифікат" display="Завантажити сертифікат"/>
    <hyperlink ref="C100" r:id="rId99" tooltip="Завантажити сертифікат" display="Завантажити сертифікат"/>
    <hyperlink ref="C101" r:id="rId100" tooltip="Завантажити сертифікат" display="Завантажити сертифікат"/>
    <hyperlink ref="C102" r:id="rId101" tooltip="Завантажити сертифікат" display="Завантажити сертифікат"/>
    <hyperlink ref="C103" r:id="rId102" tooltip="Завантажити сертифікат" display="Завантажити сертифікат"/>
    <hyperlink ref="C104" r:id="rId103" tooltip="Завантажити сертифікат" display="Завантажити сертифікат"/>
    <hyperlink ref="C105" r:id="rId104" tooltip="Завантажити сертифікат" display="Завантажити сертифікат"/>
    <hyperlink ref="C106" r:id="rId105" tooltip="Завантажити сертифікат" display="Завантажити сертифікат"/>
    <hyperlink ref="C107" r:id="rId106" tooltip="Завантажити сертифікат" display="Завантажити сертифікат"/>
    <hyperlink ref="C108" r:id="rId107" tooltip="Завантажити сертифікат" display="Завантажити сертифікат"/>
    <hyperlink ref="C109" r:id="rId108" tooltip="Завантажити сертифікат" display="Завантажити сертифікат"/>
    <hyperlink ref="C110" r:id="rId109" tooltip="Завантажити сертифікат" display="Завантажити сертифікат"/>
    <hyperlink ref="C111" r:id="rId110" tooltip="Завантажити сертифікат" display="Завантажити сертифікат"/>
    <hyperlink ref="C112" r:id="rId111" tooltip="Завантажити сертифікат" display="Завантажити сертифікат"/>
    <hyperlink ref="C113" r:id="rId112" tooltip="Завантажити сертифікат" display="Завантажити сертифікат"/>
    <hyperlink ref="C114" r:id="rId113" tooltip="Завантажити сертифікат" display="Завантажити сертифікат"/>
    <hyperlink ref="C115" r:id="rId114" tooltip="Завантажити сертифікат" display="Завантажити сертифікат"/>
    <hyperlink ref="C116" r:id="rId115" tooltip="Завантажити сертифікат" display="Завантажити сертифікат"/>
    <hyperlink ref="C117" r:id="rId116" tooltip="Завантажити сертифікат" display="Завантажити сертифікат"/>
    <hyperlink ref="C118" r:id="rId117" tooltip="Завантажити сертифікат" display="Завантажити сертифікат"/>
    <hyperlink ref="C119" r:id="rId118" tooltip="Завантажити сертифікат" display="Завантажити сертифікат"/>
    <hyperlink ref="C120" r:id="rId119" tooltip="Завантажити сертифікат" display="Завантажити сертифікат"/>
    <hyperlink ref="C121" r:id="rId120" tooltip="Завантажити сертифікат" display="Завантажити сертифікат"/>
    <hyperlink ref="C122" r:id="rId121" tooltip="Завантажити сертифікат" display="Завантажити сертифікат"/>
    <hyperlink ref="C123" r:id="rId122" tooltip="Завантажити сертифікат" display="Завантажити сертифікат"/>
    <hyperlink ref="C124" r:id="rId123" tooltip="Завантажити сертифікат" display="Завантажити сертифікат"/>
    <hyperlink ref="C125" r:id="rId124" tooltip="Завантажити сертифікат" display="Завантажити сертифікат"/>
    <hyperlink ref="C126" r:id="rId125" tooltip="Завантажити сертифікат" display="Завантажити сертифікат"/>
    <hyperlink ref="C127" r:id="rId126" tooltip="Завантажити сертифікат" display="Завантажити сертифікат"/>
    <hyperlink ref="C128" r:id="rId127" tooltip="Завантажити сертифікат" display="Завантажити сертифікат"/>
    <hyperlink ref="C129" r:id="rId128" tooltip="Завантажити сертифікат" display="Завантажити сертифікат"/>
    <hyperlink ref="C130" r:id="rId129" tooltip="Завантажити сертифікат" display="Завантажити сертифікат"/>
    <hyperlink ref="C131" r:id="rId130" tooltip="Завантажити сертифікат" display="Завантажити сертифікат"/>
    <hyperlink ref="C132" r:id="rId131" tooltip="Завантажити сертифікат" display="Завантажити сертифікат"/>
    <hyperlink ref="C133" r:id="rId132" tooltip="Завантажити сертифікат" display="Завантажити сертифікат"/>
    <hyperlink ref="C134" r:id="rId133" tooltip="Завантажити сертифікат" display="Завантажити сертифікат"/>
    <hyperlink ref="C135" r:id="rId134" tooltip="Завантажити сертифікат" display="Завантажити сертифікат"/>
    <hyperlink ref="C136" r:id="rId135" tooltip="Завантажити сертифікат" display="Завантажити сертифікат"/>
    <hyperlink ref="C137" r:id="rId136" tooltip="Завантажити сертифікат" display="Завантажити сертифікат"/>
    <hyperlink ref="C138" r:id="rId137" tooltip="Завантажити сертифікат" display="Завантажити сертифікат"/>
    <hyperlink ref="C139" r:id="rId138" tooltip="Завантажити сертифікат" display="Завантажити сертифікат"/>
    <hyperlink ref="C140" r:id="rId139" tooltip="Завантажити сертифікат" display="Завантажити сертифікат"/>
    <hyperlink ref="C141" r:id="rId140" tooltip="Завантажити сертифікат" display="Завантажити сертифікат"/>
    <hyperlink ref="C142" r:id="rId141" tooltip="Завантажити сертифікат" display="Завантажити сертифікат"/>
    <hyperlink ref="C143" r:id="rId142" tooltip="Завантажити сертифікат" display="Завантажити сертифікат"/>
    <hyperlink ref="C144" r:id="rId143" tooltip="Завантажити сертифікат" display="Завантажити сертифікат"/>
    <hyperlink ref="C145" r:id="rId144" tooltip="Завантажити сертифікат" display="Завантажити сертифікат"/>
    <hyperlink ref="C146" r:id="rId145" tooltip="Завантажити сертифікат" display="Завантажити сертифікат"/>
    <hyperlink ref="C147" r:id="rId146" tooltip="Завантажити сертифікат" display="Завантажити сертифікат"/>
    <hyperlink ref="C148" r:id="rId147" tooltip="Завантажити сертифікат" display="Завантажити сертифікат"/>
    <hyperlink ref="C149" r:id="rId148" tooltip="Завантажити сертифікат" display="Завантажити сертифікат"/>
    <hyperlink ref="C150" r:id="rId149" tooltip="Завантажити сертифікат" display="Завантажити сертифікат"/>
    <hyperlink ref="C151" r:id="rId150" tooltip="Завантажити сертифікат" display="Завантажити сертифікат"/>
    <hyperlink ref="C152" r:id="rId151" tooltip="Завантажити сертифікат" display="Завантажити сертифікат"/>
    <hyperlink ref="C153" r:id="rId152" tooltip="Завантажити сертифікат" display="Завантажити сертифікат"/>
    <hyperlink ref="C154" r:id="rId153" tooltip="Завантажити сертифікат" display="Завантажити сертифікат"/>
    <hyperlink ref="C155" r:id="rId154" tooltip="Завантажити сертифікат" display="Завантажити сертифікат"/>
    <hyperlink ref="C156" r:id="rId155" tooltip="Завантажити сертифікат" display="Завантажити сертифікат"/>
    <hyperlink ref="C157" r:id="rId156" tooltip="Завантажити сертифікат" display="Завантажити сертифікат"/>
    <hyperlink ref="C158" r:id="rId157" tooltip="Завантажити сертифікат" display="Завантажити сертифікат"/>
    <hyperlink ref="C159" r:id="rId158" tooltip="Завантажити сертифікат" display="Завантажити сертифікат"/>
    <hyperlink ref="C160" r:id="rId159" tooltip="Завантажити сертифікат" display="Завантажити сертифікат"/>
    <hyperlink ref="C161" r:id="rId160" tooltip="Завантажити сертифікат" display="Завантажити сертифікат"/>
    <hyperlink ref="C162" r:id="rId161" tooltip="Завантажити сертифікат" display="Завантажити сертифікат"/>
    <hyperlink ref="C163" r:id="rId162" tooltip="Завантажити сертифікат" display="Завантажити сертифікат"/>
    <hyperlink ref="C164" r:id="rId163" tooltip="Завантажити сертифікат" display="Завантажити сертифікат"/>
    <hyperlink ref="C165" r:id="rId164" tooltip="Завантажити сертифікат" display="Завантажити сертифікат"/>
    <hyperlink ref="C166" r:id="rId165" tooltip="Завантажити сертифікат" display="Завантажити сертифікат"/>
    <hyperlink ref="C167" r:id="rId166" tooltip="Завантажити сертифікат" display="Завантажити сертифікат"/>
    <hyperlink ref="C168" r:id="rId167" tooltip="Завантажити сертифікат" display="Завантажити сертифікат"/>
    <hyperlink ref="C169" r:id="rId168" tooltip="Завантажити сертифікат" display="Завантажити сертифікат"/>
    <hyperlink ref="C170" r:id="rId169" tooltip="Завантажити сертифікат" display="Завантажити сертифікат"/>
    <hyperlink ref="C171" r:id="rId170" tooltip="Завантажити сертифікат" display="Завантажити сертифікат"/>
    <hyperlink ref="C172" r:id="rId171" tooltip="Завантажити сертифікат" display="Завантажити сертифікат"/>
    <hyperlink ref="C173" r:id="rId172" tooltip="Завантажити сертифікат" display="Завантажити сертифікат"/>
    <hyperlink ref="C174" r:id="rId173" tooltip="Завантажити сертифікат" display="Завантажити сертифікат"/>
    <hyperlink ref="C175" r:id="rId174" tooltip="Завантажити сертифікат" display="Завантажити сертифікат"/>
    <hyperlink ref="C176" r:id="rId175" tooltip="Завантажити сертифікат" display="Завантажити сертифікат"/>
    <hyperlink ref="C177" r:id="rId176" tooltip="Завантажити сертифікат" display="Завантажити сертифікат"/>
    <hyperlink ref="C178" r:id="rId177" tooltip="Завантажити сертифікат" display="Завантажити сертифікат"/>
    <hyperlink ref="C179" r:id="rId178" tooltip="Завантажити сертифікат" display="Завантажити сертифікат"/>
    <hyperlink ref="C180" r:id="rId179" tooltip="Завантажити сертифікат" display="Завантажити сертифікат"/>
    <hyperlink ref="C181" r:id="rId180" tooltip="Завантажити сертифікат" display="Завантажити сертифікат"/>
    <hyperlink ref="C182" r:id="rId181" tooltip="Завантажити сертифікат" display="Завантажити сертифікат"/>
    <hyperlink ref="C183" r:id="rId182" tooltip="Завантажити сертифікат" display="Завантажити сертифікат"/>
    <hyperlink ref="C184" r:id="rId183" tooltip="Завантажити сертифікат" display="Завантажити сертифікат"/>
    <hyperlink ref="C185" r:id="rId184" tooltip="Завантажити сертифікат" display="Завантажити сертифікат"/>
    <hyperlink ref="C186" r:id="rId185" tooltip="Завантажити сертифікат" display="Завантажити сертифікат"/>
    <hyperlink ref="C187" r:id="rId186" tooltip="Завантажити сертифікат" display="Завантажити сертифікат"/>
    <hyperlink ref="C188" r:id="rId187" tooltip="Завантажити сертифікат" display="Завантажити сертифікат"/>
    <hyperlink ref="C189" r:id="rId188" tooltip="Завантажити сертифікат" display="Завантажити сертифікат"/>
    <hyperlink ref="C190" r:id="rId189" tooltip="Завантажити сертифікат" display="Завантажити сертифікат"/>
    <hyperlink ref="C191" r:id="rId190" tooltip="Завантажити сертифікат" display="Завантажити сертифікат"/>
    <hyperlink ref="C192" r:id="rId191" tooltip="Завантажити сертифікат" display="Завантажити сертифікат"/>
    <hyperlink ref="C193" r:id="rId192" tooltip="Завантажити сертифікат" display="Завантажити сертифікат"/>
    <hyperlink ref="C194" r:id="rId193" tooltip="Завантажити сертифікат" display="Завантажити сертифікат"/>
    <hyperlink ref="C195" r:id="rId194" tooltip="Завантажити сертифікат" display="Завантажити сертифікат"/>
    <hyperlink ref="C196" r:id="rId195" tooltip="Завантажити сертифікат" display="Завантажити сертифікат"/>
    <hyperlink ref="C197" r:id="rId196" tooltip="Завантажити сертифікат" display="Завантажити сертифікат"/>
    <hyperlink ref="C198" r:id="rId197" tooltip="Завантажити сертифікат" display="Завантажити сертифікат"/>
    <hyperlink ref="C199" r:id="rId198" tooltip="Завантажити сертифікат" display="Завантажити сертифікат"/>
    <hyperlink ref="C200" r:id="rId199" tooltip="Завантажити сертифікат" display="Завантажити сертифікат"/>
    <hyperlink ref="C201" r:id="rId200" tooltip="Завантажити сертифікат" display="Завантажити сертифікат"/>
    <hyperlink ref="C202" r:id="rId201" tooltip="Завантажити сертифікат" display="Завантажити сертифікат"/>
    <hyperlink ref="C203" r:id="rId202" tooltip="Завантажити сертифікат" display="Завантажити сертифікат"/>
    <hyperlink ref="C204" r:id="rId203" tooltip="Завантажити сертифікат" display="Завантажити сертифікат"/>
    <hyperlink ref="C205" r:id="rId204" tooltip="Завантажити сертифікат" display="Завантажити сертифікат"/>
    <hyperlink ref="C206" r:id="rId205" tooltip="Завантажити сертифікат" display="Завантажити сертифікат"/>
    <hyperlink ref="C207" r:id="rId206" tooltip="Завантажити сертифікат" display="Завантажити сертифікат"/>
    <hyperlink ref="C208" r:id="rId207" tooltip="Завантажити сертифікат" display="Завантажити сертифікат"/>
    <hyperlink ref="C209" r:id="rId208" tooltip="Завантажити сертифікат" display="Завантажити сертифікат"/>
    <hyperlink ref="C210" r:id="rId209" tooltip="Завантажити сертифікат" display="Завантажити сертифікат"/>
    <hyperlink ref="C211" r:id="rId210" tooltip="Завантажити сертифікат" display="Завантажити сертифікат"/>
    <hyperlink ref="C212" r:id="rId211" tooltip="Завантажити сертифікат" display="Завантажити сертифікат"/>
    <hyperlink ref="C213" r:id="rId212" tooltip="Завантажити сертифікат" display="Завантажити сертифікат"/>
    <hyperlink ref="C214" r:id="rId213" tooltip="Завантажити сертифікат" display="Завантажити сертифікат"/>
    <hyperlink ref="C215" r:id="rId214" tooltip="Завантажити сертифікат" display="Завантажити сертифікат"/>
    <hyperlink ref="C216" r:id="rId215" tooltip="Завантажити сертифікат" display="Завантажити сертифікат"/>
    <hyperlink ref="C217" r:id="rId216" tooltip="Завантажити сертифікат" display="Завантажити сертифікат"/>
    <hyperlink ref="C218" r:id="rId217" tooltip="Завантажити сертифікат" display="Завантажити сертифікат"/>
    <hyperlink ref="C219" r:id="rId218" tooltip="Завантажити сертифікат" display="Завантажити сертифікат"/>
    <hyperlink ref="C220" r:id="rId219" tooltip="Завантажити сертифікат" display="Завантажити сертифікат"/>
    <hyperlink ref="C221" r:id="rId220" tooltip="Завантажити сертифікат" display="Завантажити сертифікат"/>
    <hyperlink ref="C222" r:id="rId221" tooltip="Завантажити сертифікат" display="Завантажити сертифікат"/>
    <hyperlink ref="C223" r:id="rId222" tooltip="Завантажити сертифікат" display="Завантажити сертифікат"/>
    <hyperlink ref="C224" r:id="rId223" tooltip="Завантажити сертифікат" display="Завантажити сертифікат"/>
    <hyperlink ref="C225" r:id="rId224" tooltip="Завантажити сертифікат" display="Завантажити сертифікат"/>
    <hyperlink ref="C226" r:id="rId225" tooltip="Завантажити сертифікат" display="Завантажити сертифікат"/>
    <hyperlink ref="C227" r:id="rId226" tooltip="Завантажити сертифікат" display="Завантажити сертифікат"/>
    <hyperlink ref="C228" r:id="rId227" tooltip="Завантажити сертифікат" display="Завантажити сертифікат"/>
    <hyperlink ref="C229" r:id="rId228" tooltip="Завантажити сертифікат" display="Завантажити сертифікат"/>
    <hyperlink ref="C230" r:id="rId229" tooltip="Завантажити сертифікат" display="Завантажити сертифікат"/>
    <hyperlink ref="C231" r:id="rId230" tooltip="Завантажити сертифікат" display="Завантажити сертифікат"/>
    <hyperlink ref="C232" r:id="rId231" tooltip="Завантажити сертифікат" display="Завантажити сертифікат"/>
    <hyperlink ref="C233" r:id="rId232" tooltip="Завантажити сертифікат" display="Завантажити сертифікат"/>
    <hyperlink ref="C234" r:id="rId233" tooltip="Завантажити сертифікат" display="Завантажити сертифікат"/>
    <hyperlink ref="C235" r:id="rId234" tooltip="Завантажити сертифікат" display="Завантажити сертифікат"/>
    <hyperlink ref="C236" r:id="rId235" tooltip="Завантажити сертифікат" display="Завантажити сертифікат"/>
    <hyperlink ref="C237" r:id="rId236" tooltip="Завантажити сертифікат" display="Завантажити сертифікат"/>
    <hyperlink ref="C238" r:id="rId237" tooltip="Завантажити сертифікат" display="Завантажити сертифікат"/>
    <hyperlink ref="C239" r:id="rId238" tooltip="Завантажити сертифікат" display="Завантажити сертифікат"/>
    <hyperlink ref="C240" r:id="rId239" tooltip="Завантажити сертифікат" display="Завантажити сертифікат"/>
    <hyperlink ref="C241" r:id="rId240" tooltip="Завантажити сертифікат" display="Завантажити сертифікат"/>
    <hyperlink ref="C242" r:id="rId241" tooltip="Завантажити сертифікат" display="Завантажити сертифікат"/>
    <hyperlink ref="C243" r:id="rId242" tooltip="Завантажити сертифікат" display="Завантажити сертифікат"/>
    <hyperlink ref="C244" r:id="rId243" tooltip="Завантажити сертифікат" display="Завантажити сертифікат"/>
    <hyperlink ref="C245" r:id="rId244" tooltip="Завантажити сертифікат" display="Завантажити сертифікат"/>
    <hyperlink ref="C246" r:id="rId245" tooltip="Завантажити сертифікат" display="Завантажити сертифікат"/>
    <hyperlink ref="C247" r:id="rId246" tooltip="Завантажити сертифікат" display="Завантажити сертифікат"/>
    <hyperlink ref="C248" r:id="rId247" tooltip="Завантажити сертифікат" display="Завантажити сертифікат"/>
    <hyperlink ref="C249" r:id="rId248" tooltip="Завантажити сертифікат" display="Завантажити сертифікат"/>
    <hyperlink ref="C250" r:id="rId249" tooltip="Завантажити сертифікат" display="Завантажити сертифікат"/>
    <hyperlink ref="C251" r:id="rId250" tooltip="Завантажити сертифікат" display="Завантажити сертифікат"/>
    <hyperlink ref="C252" r:id="rId251" tooltip="Завантажити сертифікат" display="Завантажити сертифікат"/>
    <hyperlink ref="C253" r:id="rId252" tooltip="Завантажити сертифікат" display="Завантажити сертифікат"/>
    <hyperlink ref="C254" r:id="rId253" tooltip="Завантажити сертифікат" display="Завантажити сертифікат"/>
    <hyperlink ref="C255" r:id="rId254" tooltip="Завантажити сертифікат" display="Завантажити сертифікат"/>
    <hyperlink ref="C256" r:id="rId255" tooltip="Завантажити сертифікат" display="Завантажити сертифікат"/>
    <hyperlink ref="C257" r:id="rId256" tooltip="Завантажити сертифікат" display="Завантажити сертифікат"/>
    <hyperlink ref="C258" r:id="rId257" tooltip="Завантажити сертифікат" display="Завантажити сертифікат"/>
    <hyperlink ref="C259" r:id="rId258" tooltip="Завантажити сертифікат" display="Завантажити сертифікат"/>
    <hyperlink ref="C260" r:id="rId259" tooltip="Завантажити сертифікат" display="Завантажити сертифікат"/>
    <hyperlink ref="C261" r:id="rId260" tooltip="Завантажити сертифікат" display="Завантажити сертифікат"/>
    <hyperlink ref="C262" r:id="rId261" tooltip="Завантажити сертифікат" display="Завантажити сертифікат"/>
    <hyperlink ref="C263" r:id="rId262" tooltip="Завантажити сертифікат" display="Завантажити сертифікат"/>
    <hyperlink ref="C264" r:id="rId263" tooltip="Завантажити сертифікат" display="Завантажити сертифікат"/>
    <hyperlink ref="C265" r:id="rId264" tooltip="Завантажити сертифікат" display="Завантажити сертифікат"/>
    <hyperlink ref="C266" r:id="rId265" tooltip="Завантажити сертифікат" display="Завантажити сертифікат"/>
    <hyperlink ref="C267" r:id="rId266" tooltip="Завантажити сертифікат" display="Завантажити сертифікат"/>
    <hyperlink ref="C268" r:id="rId267" tooltip="Завантажити сертифікат" display="Завантажити сертифікат"/>
    <hyperlink ref="C269" r:id="rId268" tooltip="Завантажити сертифікат" display="Завантажити сертифікат"/>
    <hyperlink ref="C270" r:id="rId269" tooltip="Завантажити сертифікат" display="Завантажити сертифікат"/>
    <hyperlink ref="C271" r:id="rId270" tooltip="Завантажити сертифікат" display="Завантажити сертифікат"/>
    <hyperlink ref="C272" r:id="rId271" tooltip="Завантажити сертифікат" display="Завантажити сертифікат"/>
    <hyperlink ref="C273" r:id="rId272" tooltip="Завантажити сертифікат" display="Завантажити сертифікат"/>
    <hyperlink ref="C274" r:id="rId273" tooltip="Завантажити сертифікат" display="Завантажити сертифікат"/>
    <hyperlink ref="C275" r:id="rId274" tooltip="Завантажити сертифікат" display="Завантажити сертифікат"/>
    <hyperlink ref="C276" r:id="rId275" tooltip="Завантажити сертифікат" display="Завантажити сертифікат"/>
    <hyperlink ref="C277" r:id="rId276" tooltip="Завантажити сертифікат" display="Завантажити сертифікат"/>
    <hyperlink ref="C278" r:id="rId277" tooltip="Завантажити сертифікат" display="Завантажити сертифікат"/>
    <hyperlink ref="C279" r:id="rId278" tooltip="Завантажити сертифікат" display="Завантажити сертифікат"/>
    <hyperlink ref="C280" r:id="rId279" tooltip="Завантажити сертифікат" display="Завантажити сертифікат"/>
    <hyperlink ref="C281" r:id="rId280" tooltip="Завантажити сертифікат" display="Завантажити сертифікат"/>
    <hyperlink ref="C282" r:id="rId281" tooltip="Завантажити сертифікат" display="Завантажити сертифікат"/>
    <hyperlink ref="C283" r:id="rId282" tooltip="Завантажити сертифікат" display="Завантажити сертифікат"/>
    <hyperlink ref="C284" r:id="rId283" tooltip="Завантажити сертифікат" display="Завантажити сертифікат"/>
    <hyperlink ref="C285" r:id="rId284" tooltip="Завантажити сертифікат" display="Завантажити сертифікат"/>
    <hyperlink ref="C286" r:id="rId285" tooltip="Завантажити сертифікат" display="Завантажити сертифікат"/>
    <hyperlink ref="C287" r:id="rId286" tooltip="Завантажити сертифікат" display="Завантажити сертифікат"/>
    <hyperlink ref="C288" r:id="rId287" tooltip="Завантажити сертифікат" display="Завантажити сертифікат"/>
    <hyperlink ref="C289" r:id="rId288" tooltip="Завантажити сертифікат" display="Завантажити сертифікат"/>
    <hyperlink ref="C290" r:id="rId289" tooltip="Завантажити сертифікат" display="Завантажити сертифікат"/>
    <hyperlink ref="C291" r:id="rId290" tooltip="Завантажити сертифікат" display="Завантажити сертифікат"/>
    <hyperlink ref="C292" r:id="rId291" tooltip="Завантажити сертифікат" display="Завантажити сертифікат"/>
    <hyperlink ref="C293" r:id="rId292" tooltip="Завантажити сертифікат" display="Завантажити сертифікат"/>
    <hyperlink ref="C294" r:id="rId293" tooltip="Завантажити сертифікат" display="Завантажити сертифікат"/>
    <hyperlink ref="C295" r:id="rId294" tooltip="Завантажити сертифікат" display="Завантажити сертифікат"/>
    <hyperlink ref="C296" r:id="rId295" tooltip="Завантажити сертифікат" display="Завантажити сертифікат"/>
    <hyperlink ref="C297" r:id="rId296" tooltip="Завантажити сертифікат" display="Завантажити сертифікат"/>
    <hyperlink ref="C298" r:id="rId297" tooltip="Завантажити сертифікат" display="Завантажити сертифікат"/>
    <hyperlink ref="C299" r:id="rId298" tooltip="Завантажити сертифікат" display="Завантажити сертифікат"/>
    <hyperlink ref="C300" r:id="rId299" tooltip="Завантажити сертифікат" display="Завантажити сертифікат"/>
    <hyperlink ref="C301" r:id="rId300" tooltip="Завантажити сертифікат" display="Завантажити сертифікат"/>
    <hyperlink ref="C302" r:id="rId301" tooltip="Завантажити сертифікат" display="Завантажити сертифікат"/>
    <hyperlink ref="C303" r:id="rId302" tooltip="Завантажити сертифікат" display="Завантажити сертифікат"/>
    <hyperlink ref="C304" r:id="rId303" tooltip="Завантажити сертифікат" display="Завантажити сертифікат"/>
    <hyperlink ref="C305" r:id="rId304" tooltip="Завантажити сертифікат" display="Завантажити сертифікат"/>
    <hyperlink ref="C306" r:id="rId305" tooltip="Завантажити сертифікат" display="Завантажити сертифікат"/>
    <hyperlink ref="C307" r:id="rId306" tooltip="Завантажити сертифікат" display="Завантажити сертифікат"/>
    <hyperlink ref="C308" r:id="rId307" tooltip="Завантажити сертифікат" display="Завантажити сертифікат"/>
    <hyperlink ref="C309" r:id="rId308" tooltip="Завантажити сертифікат" display="Завантажити сертифікат"/>
    <hyperlink ref="C310" r:id="rId309" tooltip="Завантажити сертифікат" display="Завантажити сертифікат"/>
    <hyperlink ref="C311" r:id="rId310" tooltip="Завантажити сертифікат" display="Завантажити сертифікат"/>
    <hyperlink ref="C312" r:id="rId311" tooltip="Завантажити сертифікат" display="Завантажити сертифікат"/>
    <hyperlink ref="C313" r:id="rId312" tooltip="Завантажити сертифікат" display="Завантажити сертифікат"/>
    <hyperlink ref="C314" r:id="rId313" tooltip="Завантажити сертифікат" display="Завантажити сертифікат"/>
    <hyperlink ref="C315" r:id="rId314" tooltip="Завантажити сертифікат" display="Завантажити сертифікат"/>
    <hyperlink ref="C316" r:id="rId315" tooltip="Завантажити сертифікат" display="Завантажити сертифікат"/>
    <hyperlink ref="C317" r:id="rId316" tooltip="Завантажити сертифікат" display="Завантажити сертифікат"/>
    <hyperlink ref="C318" r:id="rId317" tooltip="Завантажити сертифікат" display="Завантажити сертифікат"/>
    <hyperlink ref="C319" r:id="rId318" tooltip="Завантажити сертифікат" display="Завантажити сертифікат"/>
    <hyperlink ref="C320" r:id="rId319" tooltip="Завантажити сертифікат" display="Завантажити сертифікат"/>
    <hyperlink ref="C321" r:id="rId320" tooltip="Завантажити сертифікат" display="Завантажити сертифікат"/>
    <hyperlink ref="C322" r:id="rId321" tooltip="Завантажити сертифікат" display="Завантажити сертифікат"/>
    <hyperlink ref="C323" r:id="rId322" tooltip="Завантажити сертифікат" display="Завантажити сертифікат"/>
    <hyperlink ref="C324" r:id="rId323" tooltip="Завантажити сертифікат" display="Завантажити сертифікат"/>
    <hyperlink ref="C325" r:id="rId324" tooltip="Завантажити сертифікат" display="Завантажити сертифікат"/>
    <hyperlink ref="C326" r:id="rId325" tooltip="Завантажити сертифікат" display="Завантажити сертифікат"/>
    <hyperlink ref="C327" r:id="rId326" tooltip="Завантажити сертифікат" display="Завантажити сертифікат"/>
    <hyperlink ref="C328" r:id="rId327" tooltip="Завантажити сертифікат" display="Завантажити сертифікат"/>
    <hyperlink ref="C329" r:id="rId328" tooltip="Завантажити сертифікат" display="Завантажити сертифікат"/>
    <hyperlink ref="C330" r:id="rId329" tooltip="Завантажити сертифікат" display="Завантажити сертифікат"/>
    <hyperlink ref="C331" r:id="rId330" tooltip="Завантажити сертифікат" display="Завантажити сертифікат"/>
    <hyperlink ref="C332" r:id="rId331" tooltip="Завантажити сертифікат" display="Завантажити сертифікат"/>
    <hyperlink ref="C333" r:id="rId332" tooltip="Завантажити сертифікат" display="Завантажити сертифікат"/>
    <hyperlink ref="C334" r:id="rId333" tooltip="Завантажити сертифікат" display="Завантажити сертифікат"/>
    <hyperlink ref="C335" r:id="rId334" tooltip="Завантажити сертифікат" display="Завантажити сертифікат"/>
    <hyperlink ref="C336" r:id="rId335" tooltip="Завантажити сертифікат" display="Завантажити сертифікат"/>
    <hyperlink ref="C337" r:id="rId336" tooltip="Завантажити сертифікат" display="Завантажити сертифікат"/>
    <hyperlink ref="C338" r:id="rId337" tooltip="Завантажити сертифікат" display="Завантажити сертифікат"/>
    <hyperlink ref="C339" r:id="rId338" tooltip="Завантажити сертифікат" display="Завантажити сертифікат"/>
    <hyperlink ref="C340" r:id="rId339" tooltip="Завантажити сертифікат" display="Завантажити сертифікат"/>
    <hyperlink ref="C341" r:id="rId340" tooltip="Завантажити сертифікат" display="Завантажити сертифікат"/>
    <hyperlink ref="C342" r:id="rId341" tooltip="Завантажити сертифікат" display="Завантажити сертифікат"/>
    <hyperlink ref="C343" r:id="rId342" tooltip="Завантажити сертифікат" display="Завантажити сертифікат"/>
    <hyperlink ref="C344" r:id="rId343" tooltip="Завантажити сертифікат" display="Завантажити сертифікат"/>
    <hyperlink ref="C345" r:id="rId344" tooltip="Завантажити сертифікат" display="Завантажити сертифікат"/>
    <hyperlink ref="C346" r:id="rId345" tooltip="Завантажити сертифікат" display="Завантажити сертифікат"/>
    <hyperlink ref="C347" r:id="rId346" tooltip="Завантажити сертифікат" display="Завантажити сертифікат"/>
    <hyperlink ref="C348" r:id="rId347" tooltip="Завантажити сертифікат" display="Завантажити сертифікат"/>
    <hyperlink ref="C349" r:id="rId348" tooltip="Завантажити сертифікат" display="Завантажити сертифікат"/>
    <hyperlink ref="C350" r:id="rId349" tooltip="Завантажити сертифікат" display="Завантажити сертифікат"/>
    <hyperlink ref="C351" r:id="rId350" tooltip="Завантажити сертифікат" display="Завантажити сертифікат"/>
    <hyperlink ref="C352" r:id="rId351" tooltip="Завантажити сертифікат" display="Завантажити сертифікат"/>
    <hyperlink ref="C353" r:id="rId352" tooltip="Завантажити сертифікат" display="Завантажити сертифікат"/>
    <hyperlink ref="C354" r:id="rId353" tooltip="Завантажити сертифікат" display="Завантажити сертифікат"/>
    <hyperlink ref="C355" r:id="rId354" tooltip="Завантажити сертифікат" display="Завантажити сертифікат"/>
    <hyperlink ref="C356" r:id="rId355" tooltip="Завантажити сертифікат" display="Завантажити сертифікат"/>
    <hyperlink ref="C357" r:id="rId356" tooltip="Завантажити сертифікат" display="Завантажити сертифікат"/>
    <hyperlink ref="C358" r:id="rId357" tooltip="Завантажити сертифікат" display="Завантажити сертифікат"/>
    <hyperlink ref="C359" r:id="rId358" tooltip="Завантажити сертифікат" display="Завантажити сертифікат"/>
    <hyperlink ref="C360" r:id="rId359" tooltip="Завантажити сертифікат" display="Завантажити сертифікат"/>
    <hyperlink ref="C361" r:id="rId360" tooltip="Завантажити сертифікат" display="Завантажити сертифікат"/>
    <hyperlink ref="C362" r:id="rId361" tooltip="Завантажити сертифікат" display="Завантажити сертифікат"/>
    <hyperlink ref="C363" r:id="rId362" tooltip="Завантажити сертифікат" display="Завантажити сертифікат"/>
    <hyperlink ref="C364" r:id="rId363" tooltip="Завантажити сертифікат" display="Завантажити сертифікат"/>
    <hyperlink ref="C365" r:id="rId364" tooltip="Завантажити сертифікат" display="Завантажити сертифікат"/>
    <hyperlink ref="C366" r:id="rId365" tooltip="Завантажити сертифікат" display="Завантажити сертифікат"/>
    <hyperlink ref="C367" r:id="rId366" tooltip="Завантажити сертифікат" display="Завантажити сертифікат"/>
    <hyperlink ref="C368" r:id="rId367" tooltip="Завантажити сертифікат" display="Завантажити сертифікат"/>
    <hyperlink ref="C369" r:id="rId368" tooltip="Завантажити сертифікат" display="Завантажити сертифікат"/>
    <hyperlink ref="C370" r:id="rId369" tooltip="Завантажити сертифікат" display="Завантажити сертифікат"/>
    <hyperlink ref="C371" r:id="rId370" tooltip="Завантажити сертифікат" display="Завантажити сертифікат"/>
    <hyperlink ref="C372" r:id="rId371" tooltip="Завантажити сертифікат" display="Завантажити сертифікат"/>
    <hyperlink ref="C373" r:id="rId372" tooltip="Завантажити сертифікат" display="Завантажити сертифікат"/>
    <hyperlink ref="C374" r:id="rId373" tooltip="Завантажити сертифікат" display="Завантажити сертифікат"/>
    <hyperlink ref="C375" r:id="rId374" tooltip="Завантажити сертифікат" display="Завантажити сертифікат"/>
    <hyperlink ref="C376" r:id="rId375" tooltip="Завантажити сертифікат" display="Завантажити сертифікат"/>
    <hyperlink ref="C377" r:id="rId376" tooltip="Завантажити сертифікат" display="Завантажити сертифікат"/>
    <hyperlink ref="C378" r:id="rId377" tooltip="Завантажити сертифікат" display="Завантажити сертифікат"/>
    <hyperlink ref="C379" r:id="rId378" tooltip="Завантажити сертифікат" display="Завантажити сертифікат"/>
    <hyperlink ref="C380" r:id="rId379" tooltip="Завантажити сертифікат" display="Завантажити сертифікат"/>
    <hyperlink ref="C381" r:id="rId380" tooltip="Завантажити сертифікат" display="Завантажити сертифікат"/>
    <hyperlink ref="C382" r:id="rId381" tooltip="Завантажити сертифікат" display="Завантажити сертифікат"/>
    <hyperlink ref="C383" r:id="rId382" tooltip="Завантажити сертифікат" display="Завантажити сертифікат"/>
    <hyperlink ref="C384" r:id="rId383" tooltip="Завантажити сертифікат" display="Завантажити сертифікат"/>
    <hyperlink ref="C385" r:id="rId384" tooltip="Завантажити сертифікат" display="Завантажити сертифікат"/>
    <hyperlink ref="C386" r:id="rId385" tooltip="Завантажити сертифікат" display="Завантажити сертифікат"/>
    <hyperlink ref="C387" r:id="rId386" tooltip="Завантажити сертифікат" display="Завантажити сертифікат"/>
    <hyperlink ref="C388" r:id="rId387" tooltip="Завантажити сертифікат" display="Завантажити сертифікат"/>
    <hyperlink ref="C389" r:id="rId388" tooltip="Завантажити сертифікат" display="Завантажити сертифікат"/>
    <hyperlink ref="C390" r:id="rId389" tooltip="Завантажити сертифікат" display="Завантажити сертифікат"/>
    <hyperlink ref="C391" r:id="rId390" tooltip="Завантажити сертифікат" display="Завантажити сертифікат"/>
    <hyperlink ref="C392" r:id="rId391" tooltip="Завантажити сертифікат" display="Завантажити сертифікат"/>
    <hyperlink ref="C393" r:id="rId392" tooltip="Завантажити сертифікат" display="Завантажити сертифікат"/>
    <hyperlink ref="C394" r:id="rId393" tooltip="Завантажити сертифікат" display="Завантажити сертифікат"/>
    <hyperlink ref="C395" r:id="rId394" tooltip="Завантажити сертифікат" display="Завантажити сертифікат"/>
    <hyperlink ref="C396" r:id="rId395" tooltip="Завантажити сертифікат" display="Завантажити сертифікат"/>
    <hyperlink ref="C397" r:id="rId396" tooltip="Завантажити сертифікат" display="Завантажити сертифікат"/>
    <hyperlink ref="C398" r:id="rId397" tooltip="Завантажити сертифікат" display="Завантажити сертифікат"/>
    <hyperlink ref="C399" r:id="rId398" tooltip="Завантажити сертифікат" display="Завантажити сертифікат"/>
    <hyperlink ref="C400" r:id="rId399" tooltip="Завантажити сертифікат" display="Завантажити сертифікат"/>
    <hyperlink ref="C401" r:id="rId400" tooltip="Завантажити сертифікат" display="Завантажити сертифікат"/>
    <hyperlink ref="C402" r:id="rId401" tooltip="Завантажити сертифікат" display="Завантажити сертифікат"/>
    <hyperlink ref="C403" r:id="rId402" tooltip="Завантажити сертифікат" display="Завантажити сертифікат"/>
    <hyperlink ref="C404" r:id="rId403" tooltip="Завантажити сертифікат" display="Завантажити сертифікат"/>
    <hyperlink ref="C405" r:id="rId404" tooltip="Завантажити сертифікат" display="Завантажити сертифікат"/>
    <hyperlink ref="C406" r:id="rId405" tooltip="Завантажити сертифікат" display="Завантажити сертифікат"/>
    <hyperlink ref="C407" r:id="rId406" tooltip="Завантажити сертифікат" display="Завантажити сертифікат"/>
    <hyperlink ref="C408" r:id="rId407" tooltip="Завантажити сертифікат" display="Завантажити сертифікат"/>
    <hyperlink ref="C409" r:id="rId408" tooltip="Завантажити сертифікат" display="Завантажити сертифікат"/>
    <hyperlink ref="C410" r:id="rId409" tooltip="Завантажити сертифікат" display="Завантажити сертифікат"/>
    <hyperlink ref="C411" r:id="rId410" tooltip="Завантажити сертифікат" display="Завантажити сертифікат"/>
    <hyperlink ref="C412" r:id="rId411" tooltip="Завантажити сертифікат" display="Завантажити сертифікат"/>
    <hyperlink ref="C413" r:id="rId412" tooltip="Завантажити сертифікат" display="Завантажити сертифікат"/>
    <hyperlink ref="C414" r:id="rId413" tooltip="Завантажити сертифікат" display="Завантажити сертифікат"/>
    <hyperlink ref="C415" r:id="rId414" tooltip="Завантажити сертифікат" display="Завантажити сертифікат"/>
    <hyperlink ref="C416" r:id="rId415" tooltip="Завантажити сертифікат" display="Завантажити сертифікат"/>
    <hyperlink ref="C417" r:id="rId416" tooltip="Завантажити сертифікат" display="Завантажити сертифікат"/>
    <hyperlink ref="C418" r:id="rId417" tooltip="Завантажити сертифікат" display="Завантажити сертифікат"/>
    <hyperlink ref="C419" r:id="rId418" tooltip="Завантажити сертифікат" display="Завантажити сертифікат"/>
    <hyperlink ref="C420" r:id="rId419" tooltip="Завантажити сертифікат" display="Завантажити сертифікат"/>
    <hyperlink ref="C421" r:id="rId420" tooltip="Завантажити сертифікат" display="Завантажити сертифікат"/>
    <hyperlink ref="C422" r:id="rId421" tooltip="Завантажити сертифікат" display="Завантажити сертифікат"/>
    <hyperlink ref="C423" r:id="rId422" tooltip="Завантажити сертифікат" display="Завантажити сертифікат"/>
    <hyperlink ref="C424" r:id="rId423" tooltip="Завантажити сертифікат" display="Завантажити сертифікат"/>
    <hyperlink ref="C425" r:id="rId424" tooltip="Завантажити сертифікат" display="Завантажити сертифікат"/>
    <hyperlink ref="C426" r:id="rId425" tooltip="Завантажити сертифікат" display="Завантажити сертифікат"/>
    <hyperlink ref="C427" r:id="rId426" tooltip="Завантажити сертифікат" display="Завантажити сертифікат"/>
    <hyperlink ref="C428" r:id="rId427" tooltip="Завантажити сертифікат" display="Завантажити сертифікат"/>
    <hyperlink ref="C429" r:id="rId428" tooltip="Завантажити сертифікат" display="Завантажити сертифікат"/>
    <hyperlink ref="C430" r:id="rId429" tooltip="Завантажити сертифікат" display="Завантажити сертифікат"/>
    <hyperlink ref="C431" r:id="rId430" tooltip="Завантажити сертифікат" display="Завантажити сертифікат"/>
    <hyperlink ref="C432" r:id="rId431" tooltip="Завантажити сертифікат" display="Завантажити сертифікат"/>
    <hyperlink ref="C433" r:id="rId432" tooltip="Завантажити сертифікат" display="Завантажити сертифікат"/>
    <hyperlink ref="C434" r:id="rId433" tooltip="Завантажити сертифікат" display="Завантажити сертифікат"/>
    <hyperlink ref="C435" r:id="rId434" tooltip="Завантажити сертифікат" display="Завантажити сертифікат"/>
    <hyperlink ref="C436" r:id="rId435" tooltip="Завантажити сертифікат" display="Завантажити сертифікат"/>
    <hyperlink ref="C437" r:id="rId436" tooltip="Завантажити сертифікат" display="Завантажити сертифікат"/>
    <hyperlink ref="C438" r:id="rId437" tooltip="Завантажити сертифікат" display="Завантажити сертифікат"/>
    <hyperlink ref="C439" r:id="rId438" tooltip="Завантажити сертифікат" display="Завантажити сертифікат"/>
    <hyperlink ref="C440" r:id="rId439" tooltip="Завантажити сертифікат" display="Завантажити сертифікат"/>
    <hyperlink ref="C441" r:id="rId440" tooltip="Завантажити сертифікат" display="Завантажити сертифікат"/>
    <hyperlink ref="C442" r:id="rId441" tooltip="Завантажити сертифікат" display="Завантажити сертифікат"/>
    <hyperlink ref="C443" r:id="rId442" tooltip="Завантажити сертифікат" display="Завантажити сертифікат"/>
    <hyperlink ref="C444" r:id="rId443" tooltip="Завантажити сертифікат" display="Завантажити сертифікат"/>
    <hyperlink ref="C445" r:id="rId444" tooltip="Завантажити сертифікат" display="Завантажити сертифікат"/>
    <hyperlink ref="C446" r:id="rId445" tooltip="Завантажити сертифікат" display="Завантажити сертифікат"/>
    <hyperlink ref="C447" r:id="rId446" tooltip="Завантажити сертифікат" display="Завантажити сертифікат"/>
    <hyperlink ref="C448" r:id="rId447" tooltip="Завантажити сертифікат" display="Завантажити сертифікат"/>
    <hyperlink ref="C449" r:id="rId448" tooltip="Завантажити сертифікат" display="Завантажити сертифікат"/>
    <hyperlink ref="C450" r:id="rId449" tooltip="Завантажити сертифікат" display="Завантажити сертифікат"/>
    <hyperlink ref="C451" r:id="rId450" tooltip="Завантажити сертифікат" display="Завантажити сертифікат"/>
    <hyperlink ref="C452" r:id="rId451" tooltip="Завантажити сертифікат" display="Завантажити сертифікат"/>
    <hyperlink ref="C453" r:id="rId452" tooltip="Завантажити сертифікат" display="Завантажити сертифікат"/>
    <hyperlink ref="C454" r:id="rId453" tooltip="Завантажити сертифікат" display="Завантажити сертифікат"/>
    <hyperlink ref="C455" r:id="rId454" tooltip="Завантажити сертифікат" display="Завантажити сертифікат"/>
    <hyperlink ref="C456" r:id="rId455" tooltip="Завантажити сертифікат" display="Завантажити сертифікат"/>
    <hyperlink ref="C457" r:id="rId456" tooltip="Завантажити сертифікат" display="Завантажити сертифікат"/>
    <hyperlink ref="C458" r:id="rId457" tooltip="Завантажити сертифікат" display="Завантажити сертифікат"/>
    <hyperlink ref="C459" r:id="rId458" tooltip="Завантажити сертифікат" display="Завантажити сертифікат"/>
    <hyperlink ref="C460" r:id="rId459" tooltip="Завантажити сертифікат" display="Завантажити сертифікат"/>
    <hyperlink ref="C461" r:id="rId460" tooltip="Завантажити сертифікат" display="Завантажити сертифікат"/>
    <hyperlink ref="C462" r:id="rId461" tooltip="Завантажити сертифікат" display="Завантажити сертифікат"/>
    <hyperlink ref="C463" r:id="rId462" tooltip="Завантажити сертифікат" display="Завантажити сертифікат"/>
    <hyperlink ref="C464" r:id="rId463" tooltip="Завантажити сертифікат" display="Завантажити сертифікат"/>
    <hyperlink ref="C465" r:id="rId464" tooltip="Завантажити сертифікат" display="Завантажити сертифікат"/>
    <hyperlink ref="C466" r:id="rId465" tooltip="Завантажити сертифікат" display="Завантажити сертифікат"/>
    <hyperlink ref="C467" r:id="rId466" tooltip="Завантажити сертифікат" display="Завантажити сертифікат"/>
    <hyperlink ref="C468" r:id="rId467" tooltip="Завантажити сертифікат" display="Завантажити сертифікат"/>
    <hyperlink ref="C469" r:id="rId468" tooltip="Завантажити сертифікат" display="Завантажити сертифікат"/>
    <hyperlink ref="C470" r:id="rId469" tooltip="Завантажити сертифікат" display="Завантажити сертифікат"/>
    <hyperlink ref="C471" r:id="rId470" tooltip="Завантажити сертифікат" display="Завантажити сертифікат"/>
    <hyperlink ref="C472" r:id="rId471" tooltip="Завантажити сертифікат" display="Завантажити сертифікат"/>
    <hyperlink ref="C473" r:id="rId472" tooltip="Завантажити сертифікат" display="Завантажити сертифікат"/>
    <hyperlink ref="C474" r:id="rId473" tooltip="Завантажити сертифікат" display="Завантажити сертифікат"/>
    <hyperlink ref="C475" r:id="rId474" tooltip="Завантажити сертифікат" display="Завантажити сертифікат"/>
    <hyperlink ref="C476" r:id="rId475" tooltip="Завантажити сертифікат" display="Завантажити сертифікат"/>
    <hyperlink ref="C477" r:id="rId476" tooltip="Завантажити сертифікат" display="Завантажити сертифікат"/>
    <hyperlink ref="C478" r:id="rId477" tooltip="Завантажити сертифікат" display="Завантажити сертифікат"/>
    <hyperlink ref="C479" r:id="rId478" tooltip="Завантажити сертифікат" display="Завантажити сертифікат"/>
    <hyperlink ref="C480" r:id="rId479" tooltip="Завантажити сертифікат" display="Завантажити сертифікат"/>
    <hyperlink ref="C481" r:id="rId480" tooltip="Завантажити сертифікат" display="Завантажити сертифікат"/>
    <hyperlink ref="C482" r:id="rId481" tooltip="Завантажити сертифікат" display="Завантажити сертифікат"/>
    <hyperlink ref="C483" r:id="rId482" tooltip="Завантажити сертифікат" display="Завантажити сертифікат"/>
    <hyperlink ref="C484" r:id="rId483" tooltip="Завантажити сертифікат" display="Завантажити сертифікат"/>
    <hyperlink ref="C485" r:id="rId484" tooltip="Завантажити сертифікат" display="Завантажити сертифікат"/>
    <hyperlink ref="C486" r:id="rId485" tooltip="Завантажити сертифікат" display="Завантажити сертифікат"/>
    <hyperlink ref="C487" r:id="rId486" tooltip="Завантажити сертифікат" display="Завантажити сертифікат"/>
    <hyperlink ref="C488" r:id="rId487" tooltip="Завантажити сертифікат" display="Завантажити сертифікат"/>
    <hyperlink ref="C489" r:id="rId488" tooltip="Завантажити сертифікат" display="Завантажити сертифікат"/>
    <hyperlink ref="C490" r:id="rId489" tooltip="Завантажити сертифікат" display="Завантажити сертифікат"/>
    <hyperlink ref="C491" r:id="rId490" tooltip="Завантажити сертифікат" display="Завантажити сертифікат"/>
    <hyperlink ref="C492" r:id="rId491" tooltip="Завантажити сертифікат" display="Завантажити сертифікат"/>
    <hyperlink ref="C493" r:id="rId492" tooltip="Завантажити сертифікат" display="Завантажити сертифікат"/>
    <hyperlink ref="C494" r:id="rId493" tooltip="Завантажити сертифікат" display="Завантажити сертифікат"/>
    <hyperlink ref="C495" r:id="rId494" tooltip="Завантажити сертифікат" display="Завантажити сертифікат"/>
    <hyperlink ref="C496" r:id="rId495" tooltip="Завантажити сертифікат" display="Завантажити сертифікат"/>
    <hyperlink ref="C497" r:id="rId496" tooltip="Завантажити сертифікат" display="Завантажити сертифікат"/>
    <hyperlink ref="C498" r:id="rId497" tooltip="Завантажити сертифікат" display="Завантажити сертифікат"/>
    <hyperlink ref="C499" r:id="rId498" tooltip="Завантажити сертифікат" display="Завантажити сертифікат"/>
    <hyperlink ref="C500" r:id="rId499" tooltip="Завантажити сертифікат" display="Завантажити сертифікат"/>
    <hyperlink ref="C501" r:id="rId500" tooltip="Завантажити сертифікат" display="Завантажити сертифікат"/>
    <hyperlink ref="C502" r:id="rId501" tooltip="Завантажити сертифікат" display="Завантажити сертифікат"/>
    <hyperlink ref="C503" r:id="rId502" tooltip="Завантажити сертифікат" display="Завантажити сертифікат"/>
    <hyperlink ref="C504" r:id="rId503" tooltip="Завантажити сертифікат" display="Завантажити сертифікат"/>
    <hyperlink ref="C505" r:id="rId504" tooltip="Завантажити сертифікат" display="Завантажити сертифікат"/>
    <hyperlink ref="C506" r:id="rId505" tooltip="Завантажити сертифікат" display="Завантажити сертифікат"/>
    <hyperlink ref="C507" r:id="rId506" tooltip="Завантажити сертифікат" display="Завантажити сертифікат"/>
    <hyperlink ref="C508" r:id="rId507" tooltip="Завантажити сертифікат" display="Завантажити сертифікат"/>
    <hyperlink ref="C509" r:id="rId508" tooltip="Завантажити сертифікат" display="Завантажити сертифікат"/>
    <hyperlink ref="C510" r:id="rId509" tooltip="Завантажити сертифікат" display="Завантажити сертифікат"/>
    <hyperlink ref="C511" r:id="rId510" tooltip="Завантажити сертифікат" display="Завантажити сертифікат"/>
    <hyperlink ref="C512" r:id="rId511" tooltip="Завантажити сертифікат" display="Завантажити сертифікат"/>
    <hyperlink ref="C513" r:id="rId512" tooltip="Завантажити сертифікат" display="Завантажити сертифікат"/>
    <hyperlink ref="C514" r:id="rId513" tooltip="Завантажити сертифікат" display="Завантажити сертифікат"/>
    <hyperlink ref="C515" r:id="rId514" tooltip="Завантажити сертифікат" display="Завантажити сертифікат"/>
    <hyperlink ref="C516" r:id="rId515" tooltip="Завантажити сертифікат" display="Завантажити сертифікат"/>
    <hyperlink ref="C517" r:id="rId516" tooltip="Завантажити сертифікат" display="Завантажити сертифікат"/>
    <hyperlink ref="C518" r:id="rId517" tooltip="Завантажити сертифікат" display="Завантажити сертифікат"/>
    <hyperlink ref="C519" r:id="rId518" tooltip="Завантажити сертифікат" display="Завантажити сертифікат"/>
    <hyperlink ref="C520" r:id="rId519" tooltip="Завантажити сертифікат" display="Завантажити сертифікат"/>
    <hyperlink ref="C521" r:id="rId520" tooltip="Завантажити сертифікат" display="Завантажити сертифікат"/>
    <hyperlink ref="C522" r:id="rId521" tooltip="Завантажити сертифікат" display="Завантажити сертифікат"/>
    <hyperlink ref="C523" r:id="rId522" tooltip="Завантажити сертифікат" display="Завантажити сертифікат"/>
    <hyperlink ref="C524" r:id="rId523" tooltip="Завантажити сертифікат" display="Завантажити сертифікат"/>
    <hyperlink ref="C525" r:id="rId524" tooltip="Завантажити сертифікат" display="Завантажити сертифікат"/>
    <hyperlink ref="C526" r:id="rId525" tooltip="Завантажити сертифікат" display="Завантажити сертифікат"/>
    <hyperlink ref="C527" r:id="rId526" tooltip="Завантажити сертифікат" display="Завантажити сертифікат"/>
    <hyperlink ref="C528" r:id="rId527" tooltip="Завантажити сертифікат" display="Завантажити сертифікат"/>
    <hyperlink ref="C529" r:id="rId528" tooltip="Завантажити сертифікат" display="Завантажити сертифікат"/>
    <hyperlink ref="C530" r:id="rId529" tooltip="Завантажити сертифікат" display="Завантажити сертифікат"/>
    <hyperlink ref="C531" r:id="rId530" tooltip="Завантажити сертифікат" display="Завантажити сертифікат"/>
    <hyperlink ref="C532" r:id="rId531" tooltip="Завантажити сертифікат" display="Завантажити сертифікат"/>
    <hyperlink ref="C533" r:id="rId532" tooltip="Завантажити сертифікат" display="Завантажити сертифікат"/>
    <hyperlink ref="C534" r:id="rId533" tooltip="Завантажити сертифікат" display="Завантажити сертифікат"/>
    <hyperlink ref="C535" r:id="rId534" tooltip="Завантажити сертифікат" display="Завантажити сертифікат"/>
    <hyperlink ref="C536" r:id="rId535" tooltip="Завантажити сертифікат" display="Завантажити сертифікат"/>
    <hyperlink ref="C537" r:id="rId536" tooltip="Завантажити сертифікат" display="Завантажити сертифікат"/>
    <hyperlink ref="C538" r:id="rId537" tooltip="Завантажити сертифікат" display="Завантажити сертифікат"/>
    <hyperlink ref="C539" r:id="rId538" tooltip="Завантажити сертифікат" display="Завантажити сертифікат"/>
    <hyperlink ref="C540" r:id="rId539" tooltip="Завантажити сертифікат" display="Завантажити сертифікат"/>
    <hyperlink ref="C541" r:id="rId540" tooltip="Завантажити сертифікат" display="Завантажити сертифікат"/>
    <hyperlink ref="C542" r:id="rId541" tooltip="Завантажити сертифікат" display="Завантажити сертифікат"/>
    <hyperlink ref="C543" r:id="rId542" tooltip="Завантажити сертифікат" display="Завантажити сертифікат"/>
    <hyperlink ref="C544" r:id="rId543" tooltip="Завантажити сертифікат" display="Завантажити сертифікат"/>
    <hyperlink ref="C545" r:id="rId544" tooltip="Завантажити сертифікат" display="Завантажити сертифікат"/>
    <hyperlink ref="C546" r:id="rId545" tooltip="Завантажити сертифікат" display="Завантажити сертифікат"/>
    <hyperlink ref="C547" r:id="rId546" tooltip="Завантажити сертифікат" display="Завантажити сертифікат"/>
    <hyperlink ref="C548" r:id="rId547" tooltip="Завантажити сертифікат" display="Завантажити сертифікат"/>
    <hyperlink ref="C549" r:id="rId548" tooltip="Завантажити сертифікат" display="Завантажити сертифікат"/>
    <hyperlink ref="C550" r:id="rId549" tooltip="Завантажити сертифікат" display="Завантажити сертифікат"/>
    <hyperlink ref="C551" r:id="rId550" tooltip="Завантажити сертифікат" display="Завантажити сертифікат"/>
    <hyperlink ref="C552" r:id="rId551" tooltip="Завантажити сертифікат" display="Завантажити сертифікат"/>
    <hyperlink ref="C553" r:id="rId552" tooltip="Завантажити сертифікат" display="Завантажити сертифікат"/>
    <hyperlink ref="C554" r:id="rId553" tooltip="Завантажити сертифікат" display="Завантажити сертифікат"/>
    <hyperlink ref="C555" r:id="rId554" tooltip="Завантажити сертифікат" display="Завантажити сертифікат"/>
    <hyperlink ref="C556" r:id="rId555" tooltip="Завантажити сертифікат" display="Завантажити сертифікат"/>
    <hyperlink ref="C557" r:id="rId556" tooltip="Завантажити сертифікат" display="Завантажити сертифікат"/>
    <hyperlink ref="C558" r:id="rId557" tooltip="Завантажити сертифікат" display="Завантажити сертифікат"/>
    <hyperlink ref="C559" r:id="rId558" tooltip="Завантажити сертифікат" display="Завантажити сертифікат"/>
    <hyperlink ref="C560" r:id="rId559" tooltip="Завантажити сертифікат" display="Завантажити сертифікат"/>
    <hyperlink ref="C561" r:id="rId560" tooltip="Завантажити сертифікат" display="Завантажити сертифікат"/>
    <hyperlink ref="C562" r:id="rId561" tooltip="Завантажити сертифікат" display="Завантажити сертифікат"/>
    <hyperlink ref="C563" r:id="rId562" tooltip="Завантажити сертифікат" display="Завантажити сертифікат"/>
    <hyperlink ref="C564" r:id="rId563" tooltip="Завантажити сертифікат" display="Завантажити сертифікат"/>
    <hyperlink ref="C565" r:id="rId564" tooltip="Завантажити сертифікат" display="Завантажити сертифікат"/>
    <hyperlink ref="C566" r:id="rId565" tooltip="Завантажити сертифікат" display="Завантажити сертифікат"/>
    <hyperlink ref="C567" r:id="rId566" tooltip="Завантажити сертифікат" display="Завантажити сертифікат"/>
    <hyperlink ref="C568" r:id="rId567" tooltip="Завантажити сертифікат" display="Завантажити сертифікат"/>
    <hyperlink ref="C569" r:id="rId568" tooltip="Завантажити сертифікат" display="Завантажити сертифікат"/>
    <hyperlink ref="C570" r:id="rId569" tooltip="Завантажити сертифікат" display="Завантажити сертифікат"/>
    <hyperlink ref="C571" r:id="rId570" tooltip="Завантажити сертифікат" display="Завантажити сертифікат"/>
    <hyperlink ref="C572" r:id="rId571" tooltip="Завантажити сертифікат" display="Завантажити сертифікат"/>
    <hyperlink ref="C573" r:id="rId572" tooltip="Завантажити сертифікат" display="Завантажити сертифікат"/>
    <hyperlink ref="C574" r:id="rId573" tooltip="Завантажити сертифікат" display="Завантажити сертифікат"/>
    <hyperlink ref="C575" r:id="rId574" tooltip="Завантажити сертифікат" display="Завантажити сертифікат"/>
    <hyperlink ref="C576" r:id="rId575" tooltip="Завантажити сертифікат" display="Завантажити сертифікат"/>
    <hyperlink ref="C577" r:id="rId576" tooltip="Завантажити сертифікат" display="Завантажити сертифікат"/>
    <hyperlink ref="C578" r:id="rId577" tooltip="Завантажити сертифікат" display="Завантажити сертифікат"/>
    <hyperlink ref="C579" r:id="rId578" tooltip="Завантажити сертифікат" display="Завантажити сертифікат"/>
    <hyperlink ref="C580" r:id="rId579" tooltip="Завантажити сертифікат" display="Завантажити сертифікат"/>
    <hyperlink ref="C581" r:id="rId580" tooltip="Завантажити сертифікат" display="Завантажити сертифікат"/>
    <hyperlink ref="C582" r:id="rId581" tooltip="Завантажити сертифікат" display="Завантажити сертифікат"/>
    <hyperlink ref="C583" r:id="rId582" tooltip="Завантажити сертифікат" display="Завантажити сертифікат"/>
    <hyperlink ref="C584" r:id="rId583" tooltip="Завантажити сертифікат" display="Завантажити сертифікат"/>
    <hyperlink ref="C585" r:id="rId584" tooltip="Завантажити сертифікат" display="Завантажити сертифікат"/>
    <hyperlink ref="C586" r:id="rId585" tooltip="Завантажити сертифікат" display="Завантажити сертифікат"/>
    <hyperlink ref="C587" r:id="rId586" tooltip="Завантажити сертифікат" display="Завантажити сертифікат"/>
    <hyperlink ref="C588" r:id="rId587" tooltip="Завантажити сертифікат" display="Завантажити сертифікат"/>
    <hyperlink ref="C589" r:id="rId588" tooltip="Завантажити сертифікат" display="Завантажити сертифікат"/>
    <hyperlink ref="C590" r:id="rId589" tooltip="Завантажити сертифікат" display="Завантажити сертифікат"/>
    <hyperlink ref="C591" r:id="rId590" tooltip="Завантажити сертифікат" display="Завантажити сертифікат"/>
    <hyperlink ref="C592" r:id="rId591" tooltip="Завантажити сертифікат" display="Завантажити сертифікат"/>
    <hyperlink ref="C593" r:id="rId592" tooltip="Завантажити сертифікат" display="Завантажити сертифікат"/>
    <hyperlink ref="C594" r:id="rId593" tooltip="Завантажити сертифікат" display="Завантажити сертифікат"/>
    <hyperlink ref="C595" r:id="rId594" tooltip="Завантажити сертифікат" display="Завантажити сертифікат"/>
    <hyperlink ref="C596" r:id="rId595" tooltip="Завантажити сертифікат" display="Завантажити сертифікат"/>
    <hyperlink ref="C597" r:id="rId596" tooltip="Завантажити сертифікат" display="Завантажити сертифікат"/>
    <hyperlink ref="C598" r:id="rId597" tooltip="Завантажити сертифікат" display="Завантажити сертифікат"/>
    <hyperlink ref="C599" r:id="rId598" tooltip="Завантажити сертифікат" display="Завантажити сертифікат"/>
    <hyperlink ref="C600" r:id="rId599" tooltip="Завантажити сертифікат" display="Завантажити сертифікат"/>
    <hyperlink ref="C601" r:id="rId600" tooltip="Завантажити сертифікат" display="Завантажити сертифікат"/>
    <hyperlink ref="C602" r:id="rId601" tooltip="Завантажити сертифікат" display="Завантажити сертифікат"/>
    <hyperlink ref="C603" r:id="rId602" tooltip="Завантажити сертифікат" display="Завантажити сертифікат"/>
    <hyperlink ref="C604" r:id="rId603" tooltip="Завантажити сертифікат" display="Завантажити сертифікат"/>
    <hyperlink ref="C605" r:id="rId604" tooltip="Завантажити сертифікат" display="Завантажити сертифікат"/>
    <hyperlink ref="C606" r:id="rId605" tooltip="Завантажити сертифікат" display="Завантажити сертифікат"/>
    <hyperlink ref="C607" r:id="rId606" tooltip="Завантажити сертифікат" display="Завантажити сертифікат"/>
    <hyperlink ref="C608" r:id="rId607" tooltip="Завантажити сертифікат" display="Завантажити сертифікат"/>
    <hyperlink ref="C609" r:id="rId608" tooltip="Завантажити сертифікат" display="Завантажити сертифікат"/>
    <hyperlink ref="C610" r:id="rId609" tooltip="Завантажити сертифікат" display="Завантажити сертифікат"/>
    <hyperlink ref="C611" r:id="rId610" tooltip="Завантажити сертифікат" display="Завантажити сертифікат"/>
    <hyperlink ref="C612" r:id="rId611" tooltip="Завантажити сертифікат" display="Завантажити сертифікат"/>
    <hyperlink ref="C613" r:id="rId612" tooltip="Завантажити сертифікат" display="Завантажити сертифікат"/>
    <hyperlink ref="C614" r:id="rId613" tooltip="Завантажити сертифікат" display="Завантажити сертифікат"/>
    <hyperlink ref="C615" r:id="rId614" tooltip="Завантажити сертифікат" display="Завантажити сертифікат"/>
    <hyperlink ref="C616" r:id="rId615" tooltip="Завантажити сертифікат" display="Завантажити сертифікат"/>
    <hyperlink ref="C617" r:id="rId616" tooltip="Завантажити сертифікат" display="Завантажити сертифікат"/>
    <hyperlink ref="C618" r:id="rId617" tooltip="Завантажити сертифікат" display="Завантажити сертифікат"/>
    <hyperlink ref="C619" r:id="rId618" tooltip="Завантажити сертифікат" display="Завантажити сертифікат"/>
    <hyperlink ref="C620" r:id="rId619" tooltip="Завантажити сертифікат" display="Завантажити сертифікат"/>
    <hyperlink ref="C621" r:id="rId620" tooltip="Завантажити сертифікат" display="Завантажити сертифікат"/>
    <hyperlink ref="C622" r:id="rId621" tooltip="Завантажити сертифікат" display="Завантажити сертифікат"/>
    <hyperlink ref="C623" r:id="rId622" tooltip="Завантажити сертифікат" display="Завантажити сертифікат"/>
    <hyperlink ref="C624" r:id="rId623" tooltip="Завантажити сертифікат" display="Завантажити сертифікат"/>
    <hyperlink ref="C625" r:id="rId624" tooltip="Завантажити сертифікат" display="Завантажити сертифікат"/>
    <hyperlink ref="C626" r:id="rId625" tooltip="Завантажити сертифікат" display="Завантажити сертифікат"/>
    <hyperlink ref="C627" r:id="rId626" tooltip="Завантажити сертифікат" display="Завантажити сертифікат"/>
    <hyperlink ref="C628" r:id="rId627" tooltip="Завантажити сертифікат" display="Завантажити сертифікат"/>
    <hyperlink ref="C629" r:id="rId628" tooltip="Завантажити сертифікат" display="Завантажити сертифікат"/>
    <hyperlink ref="C630" r:id="rId629" tooltip="Завантажити сертифікат" display="Завантажити сертифікат"/>
    <hyperlink ref="C631" r:id="rId630" tooltip="Завантажити сертифікат" display="Завантажити сертифікат"/>
    <hyperlink ref="C632" r:id="rId631" tooltip="Завантажити сертифікат" display="Завантажити сертифікат"/>
    <hyperlink ref="C633" r:id="rId632" tooltip="Завантажити сертифікат" display="Завантажити сертифікат"/>
    <hyperlink ref="C634" r:id="rId633" tooltip="Завантажити сертифікат" display="Завантажити сертифікат"/>
    <hyperlink ref="C635" r:id="rId634" tooltip="Завантажити сертифікат" display="Завантажити сертифікат"/>
    <hyperlink ref="C636" r:id="rId635" tooltip="Завантажити сертифікат" display="Завантажити сертифікат"/>
    <hyperlink ref="C637" r:id="rId636" tooltip="Завантажити сертифікат" display="Завантажити сертифікат"/>
    <hyperlink ref="C638" r:id="rId637" tooltip="Завантажити сертифікат" display="Завантажити сертифікат"/>
    <hyperlink ref="C639" r:id="rId638" tooltip="Завантажити сертифікат" display="Завантажити сертифікат"/>
    <hyperlink ref="C640" r:id="rId639" tooltip="Завантажити сертифікат" display="Завантажити сертифікат"/>
    <hyperlink ref="C641" r:id="rId640" tooltip="Завантажити сертифікат" display="Завантажити сертифікат"/>
    <hyperlink ref="C642" r:id="rId641" tooltip="Завантажити сертифікат" display="Завантажити сертифікат"/>
    <hyperlink ref="C643" r:id="rId642" tooltip="Завантажити сертифікат" display="Завантажити сертифікат"/>
    <hyperlink ref="C644" r:id="rId643" tooltip="Завантажити сертифікат" display="Завантажити сертифікат"/>
    <hyperlink ref="C645" r:id="rId644" tooltip="Завантажити сертифікат" display="Завантажити сертифікат"/>
    <hyperlink ref="C646" r:id="rId645" tooltip="Завантажити сертифікат" display="Завантажити сертифікат"/>
    <hyperlink ref="C647" r:id="rId646" tooltip="Завантажити сертифікат" display="Завантажити сертифікат"/>
    <hyperlink ref="C648" r:id="rId647" tooltip="Завантажити сертифікат" display="Завантажити сертифікат"/>
    <hyperlink ref="C649" r:id="rId648" tooltip="Завантажити сертифікат" display="Завантажити сертифікат"/>
    <hyperlink ref="C650" r:id="rId649" tooltip="Завантажити сертифікат" display="Завантажити сертифікат"/>
    <hyperlink ref="C651" r:id="rId650" tooltip="Завантажити сертифікат" display="Завантажити сертифікат"/>
    <hyperlink ref="C652" r:id="rId651" tooltip="Завантажити сертифікат" display="Завантажити сертифікат"/>
    <hyperlink ref="C653" r:id="rId652" tooltip="Завантажити сертифікат" display="Завантажити сертифікат"/>
    <hyperlink ref="C654" r:id="rId653" tooltip="Завантажити сертифікат" display="Завантажити сертифікат"/>
    <hyperlink ref="C655" r:id="rId654" tooltip="Завантажити сертифікат" display="Завантажити сертифікат"/>
    <hyperlink ref="C656" r:id="rId655" tooltip="Завантажити сертифікат" display="Завантажити сертифікат"/>
    <hyperlink ref="C657" r:id="rId656" tooltip="Завантажити сертифікат" display="Завантажити сертифікат"/>
    <hyperlink ref="C658" r:id="rId657" tooltip="Завантажити сертифікат" display="Завантажити сертифікат"/>
    <hyperlink ref="C659" r:id="rId658" tooltip="Завантажити сертифікат" display="Завантажити сертифікат"/>
    <hyperlink ref="C660" r:id="rId659" tooltip="Завантажити сертифікат" display="Завантажити сертифікат"/>
    <hyperlink ref="C661" r:id="rId660" tooltip="Завантажити сертифікат" display="Завантажити сертифікат"/>
    <hyperlink ref="C662" r:id="rId661" tooltip="Завантажити сертифікат" display="Завантажити сертифікат"/>
    <hyperlink ref="C663" r:id="rId662" tooltip="Завантажити сертифікат" display="Завантажити сертифікат"/>
    <hyperlink ref="C664" r:id="rId663" tooltip="Завантажити сертифікат" display="Завантажити сертифікат"/>
    <hyperlink ref="C665" r:id="rId664" tooltip="Завантажити сертифікат" display="Завантажити сертифікат"/>
    <hyperlink ref="C666" r:id="rId665" tooltip="Завантажити сертифікат" display="Завантажити сертифікат"/>
    <hyperlink ref="C667" r:id="rId666" tooltip="Завантажити сертифікат" display="Завантажити сертифікат"/>
    <hyperlink ref="C668" r:id="rId667" tooltip="Завантажити сертифікат" display="Завантажити сертифікат"/>
    <hyperlink ref="C669" r:id="rId668" tooltip="Завантажити сертифікат" display="Завантажити сертифікат"/>
    <hyperlink ref="C670" r:id="rId669" tooltip="Завантажити сертифікат" display="Завантажити сертифікат"/>
    <hyperlink ref="C671" r:id="rId670" tooltip="Завантажити сертифікат" display="Завантажити сертифікат"/>
    <hyperlink ref="C672" r:id="rId671" tooltip="Завантажити сертифікат" display="Завантажити сертифікат"/>
    <hyperlink ref="C673" r:id="rId672" tooltip="Завантажити сертифікат" display="Завантажити сертифікат"/>
    <hyperlink ref="C674" r:id="rId673" tooltip="Завантажити сертифікат" display="Завантажити сертифікат"/>
    <hyperlink ref="C675" r:id="rId674" tooltip="Завантажити сертифікат" display="Завантажити сертифікат"/>
    <hyperlink ref="C676" r:id="rId675" tooltip="Завантажити сертифікат" display="Завантажити сертифікат"/>
    <hyperlink ref="C677" r:id="rId676" tooltip="Завантажити сертифікат" display="Завантажити сертифікат"/>
    <hyperlink ref="C678" r:id="rId677" tooltip="Завантажити сертифікат" display="Завантажити сертифікат"/>
    <hyperlink ref="C679" r:id="rId678" tooltip="Завантажити сертифікат" display="Завантажити сертифікат"/>
    <hyperlink ref="C680" r:id="rId679" tooltip="Завантажити сертифікат" display="Завантажити сертифікат"/>
    <hyperlink ref="C681" r:id="rId680" tooltip="Завантажити сертифікат" display="Завантажити сертифікат"/>
    <hyperlink ref="C682" r:id="rId681" tooltip="Завантажити сертифікат" display="Завантажити сертифікат"/>
    <hyperlink ref="C683" r:id="rId682" tooltip="Завантажити сертифікат" display="Завантажити сертифікат"/>
    <hyperlink ref="C684" r:id="rId683" tooltip="Завантажити сертифікат" display="Завантажити сертифікат"/>
    <hyperlink ref="C685" r:id="rId684" tooltip="Завантажити сертифікат" display="Завантажити сертифікат"/>
    <hyperlink ref="C686" r:id="rId685" tooltip="Завантажити сертифікат" display="Завантажити сертифікат"/>
    <hyperlink ref="C687" r:id="rId686" tooltip="Завантажити сертифікат" display="Завантажити сертифікат"/>
    <hyperlink ref="C688" r:id="rId687" tooltip="Завантажити сертифікат" display="Завантажити сертифікат"/>
    <hyperlink ref="C689" r:id="rId688" tooltip="Завантажити сертифікат" display="Завантажити сертифікат"/>
    <hyperlink ref="C690" r:id="rId689" tooltip="Завантажити сертифікат" display="Завантажити сертифікат"/>
    <hyperlink ref="C691" r:id="rId690" tooltip="Завантажити сертифікат" display="Завантажити сертифікат"/>
    <hyperlink ref="C692" r:id="rId691" tooltip="Завантажити сертифікат" display="Завантажити сертифікат"/>
    <hyperlink ref="C693" r:id="rId692" tooltip="Завантажити сертифікат" display="Завантажити сертифікат"/>
    <hyperlink ref="C694" r:id="rId693" tooltip="Завантажити сертифікат" display="Завантажити сертифікат"/>
    <hyperlink ref="C695" r:id="rId694" tooltip="Завантажити сертифікат" display="Завантажити сертифікат"/>
    <hyperlink ref="C696" r:id="rId695" tooltip="Завантажити сертифікат" display="Завантажити сертифікат"/>
    <hyperlink ref="C697" r:id="rId696" tooltip="Завантажити сертифікат" display="Завантажити сертифікат"/>
    <hyperlink ref="C698" r:id="rId697" tooltip="Завантажити сертифікат" display="Завантажити сертифікат"/>
    <hyperlink ref="C699" r:id="rId698" tooltip="Завантажити сертифікат" display="Завантажити сертифікат"/>
    <hyperlink ref="C700" r:id="rId699" tooltip="Завантажити сертифікат" display="Завантажити сертифікат"/>
    <hyperlink ref="C701" r:id="rId700" tooltip="Завантажити сертифікат" display="Завантажити сертифікат"/>
    <hyperlink ref="C702" r:id="rId701" tooltip="Завантажити сертифікат" display="Завантажити сертифікат"/>
    <hyperlink ref="C703" r:id="rId702" tooltip="Завантажити сертифікат" display="Завантажити сертифікат"/>
    <hyperlink ref="C704" r:id="rId703" tooltip="Завантажити сертифікат" display="Завантажити сертифікат"/>
    <hyperlink ref="C705" r:id="rId704" tooltip="Завантажити сертифікат" display="Завантажити сертифікат"/>
    <hyperlink ref="C706" r:id="rId705" tooltip="Завантажити сертифікат" display="Завантажити сертифікат"/>
    <hyperlink ref="C707" r:id="rId706" tooltip="Завантажити сертифікат" display="Завантажити сертифікат"/>
    <hyperlink ref="C708" r:id="rId707" tooltip="Завантажити сертифікат" display="Завантажити сертифікат"/>
    <hyperlink ref="C709" r:id="rId708" tooltip="Завантажити сертифікат" display="Завантажити сертифікат"/>
    <hyperlink ref="C710" r:id="rId709" tooltip="Завантажити сертифікат" display="Завантажити сертифікат"/>
    <hyperlink ref="C711" r:id="rId710" tooltip="Завантажити сертифікат" display="Завантажити сертифікат"/>
    <hyperlink ref="C712" r:id="rId711" tooltip="Завантажити сертифікат" display="Завантажити сертифікат"/>
    <hyperlink ref="C713" r:id="rId712" tooltip="Завантажити сертифікат" display="Завантажити сертифікат"/>
    <hyperlink ref="C714" r:id="rId713" tooltip="Завантажити сертифікат" display="Завантажити сертифікат"/>
    <hyperlink ref="C715" r:id="rId714" tooltip="Завантажити сертифікат" display="Завантажити сертифікат"/>
    <hyperlink ref="C716" r:id="rId715" tooltip="Завантажити сертифікат" display="Завантажити сертифікат"/>
    <hyperlink ref="C717" r:id="rId716" tooltip="Завантажити сертифікат" display="Завантажити сертифікат"/>
    <hyperlink ref="C718" r:id="rId717" tooltip="Завантажити сертифікат" display="Завантажити сертифікат"/>
    <hyperlink ref="C719" r:id="rId718" tooltip="Завантажити сертифікат" display="Завантажити сертифікат"/>
    <hyperlink ref="C720" r:id="rId719" tooltip="Завантажити сертифікат" display="Завантажити сертифікат"/>
    <hyperlink ref="C721" r:id="rId720" tooltip="Завантажити сертифікат" display="Завантажити сертифікат"/>
    <hyperlink ref="C722" r:id="rId721" tooltip="Завантажити сертифікат" display="Завантажити сертифікат"/>
    <hyperlink ref="C723" r:id="rId722" tooltip="Завантажити сертифікат" display="Завантажити сертифікат"/>
    <hyperlink ref="C724" r:id="rId723" tooltip="Завантажити сертифікат" display="Завантажити сертифікат"/>
    <hyperlink ref="C725" r:id="rId724" tooltip="Завантажити сертифікат" display="Завантажити сертифікат"/>
    <hyperlink ref="C726" r:id="rId725" tooltip="Завантажити сертифікат" display="Завантажити сертифікат"/>
    <hyperlink ref="C727" r:id="rId726" tooltip="Завантажити сертифікат" display="Завантажити сертифікат"/>
    <hyperlink ref="C728" r:id="rId727" tooltip="Завантажити сертифікат" display="Завантажити сертифікат"/>
    <hyperlink ref="C729" r:id="rId728" tooltip="Завантажити сертифікат" display="Завантажити сертифікат"/>
    <hyperlink ref="C730" r:id="rId729" tooltip="Завантажити сертифікат" display="Завантажити сертифікат"/>
    <hyperlink ref="C731" r:id="rId730" tooltip="Завантажити сертифікат" display="Завантажити сертифікат"/>
    <hyperlink ref="C732" r:id="rId731" tooltip="Завантажити сертифікат" display="Завантажити сертифікат"/>
    <hyperlink ref="C733" r:id="rId732" tooltip="Завантажити сертифікат" display="Завантажити сертифікат"/>
    <hyperlink ref="C734" r:id="rId733" tooltip="Завантажити сертифікат" display="Завантажити сертифікат"/>
    <hyperlink ref="C735" r:id="rId734" tooltip="Завантажити сертифікат" display="Завантажити сертифікат"/>
    <hyperlink ref="C736" r:id="rId735" tooltip="Завантажити сертифікат" display="Завантажити сертифікат"/>
    <hyperlink ref="C737" r:id="rId736" tooltip="Завантажити сертифікат" display="Завантажити сертифікат"/>
    <hyperlink ref="C738" r:id="rId737" tooltip="Завантажити сертифікат" display="Завантажити сертифікат"/>
    <hyperlink ref="C739" r:id="rId738" tooltip="Завантажити сертифікат" display="Завантажити сертифікат"/>
    <hyperlink ref="C740" r:id="rId739" tooltip="Завантажити сертифікат" display="Завантажити сертифікат"/>
    <hyperlink ref="C741" r:id="rId740" tooltip="Завантажити сертифікат" display="Завантажити сертифікат"/>
    <hyperlink ref="C742" r:id="rId741" tooltip="Завантажити сертифікат" display="Завантажити сертифікат"/>
    <hyperlink ref="C743" r:id="rId742" tooltip="Завантажити сертифікат" display="Завантажити сертифікат"/>
    <hyperlink ref="C744" r:id="rId743" tooltip="Завантажити сертифікат" display="Завантажити сертифікат"/>
    <hyperlink ref="C745" r:id="rId744" tooltip="Завантажити сертифікат" display="Завантажити сертифікат"/>
    <hyperlink ref="C746" r:id="rId745" tooltip="Завантажити сертифікат" display="Завантажити сертифікат"/>
    <hyperlink ref="C747" r:id="rId746" tooltip="Завантажити сертифікат" display="Завантажити сертифікат"/>
    <hyperlink ref="C748" r:id="rId747" tooltip="Завантажити сертифікат" display="Завантажити сертифікат"/>
    <hyperlink ref="C749" r:id="rId748" tooltip="Завантажити сертифікат" display="Завантажити сертифікат"/>
    <hyperlink ref="C750" r:id="rId749" tooltip="Завантажити сертифікат" display="Завантажити сертифікат"/>
    <hyperlink ref="C751" r:id="rId750" tooltip="Завантажити сертифікат" display="Завантажити сертифікат"/>
    <hyperlink ref="C752" r:id="rId751" tooltip="Завантажити сертифікат" display="Завантажити сертифікат"/>
    <hyperlink ref="C753" r:id="rId752" tooltip="Завантажити сертифікат" display="Завантажити сертифікат"/>
    <hyperlink ref="C754" r:id="rId753" tooltip="Завантажити сертифікат" display="Завантажити сертифікат"/>
    <hyperlink ref="C755" r:id="rId754" tooltip="Завантажити сертифікат" display="Завантажити сертифікат"/>
    <hyperlink ref="C756" r:id="rId755" tooltip="Завантажити сертифікат" display="Завантажити сертифікат"/>
    <hyperlink ref="C757" r:id="rId756" tooltip="Завантажити сертифікат" display="Завантажити сертифікат"/>
    <hyperlink ref="C758" r:id="rId757" tooltip="Завантажити сертифікат" display="Завантажити сертифікат"/>
    <hyperlink ref="C759" r:id="rId758" tooltip="Завантажити сертифікат" display="Завантажити сертифікат"/>
    <hyperlink ref="C760" r:id="rId759" tooltip="Завантажити сертифікат" display="Завантажити сертифікат"/>
    <hyperlink ref="C761" r:id="rId760" tooltip="Завантажити сертифікат" display="Завантажити сертифікат"/>
    <hyperlink ref="C762" r:id="rId761" tooltip="Завантажити сертифікат" display="Завантажити сертифікат"/>
    <hyperlink ref="C763" r:id="rId762" tooltip="Завантажити сертифікат" display="Завантажити сертифікат"/>
    <hyperlink ref="C764" r:id="rId763" tooltip="Завантажити сертифікат" display="Завантажити сертифікат"/>
    <hyperlink ref="C765" r:id="rId764" tooltip="Завантажити сертифікат" display="Завантажити сертифікат"/>
    <hyperlink ref="C766" r:id="rId765" tooltip="Завантажити сертифікат" display="Завантажити сертифікат"/>
    <hyperlink ref="C767" r:id="rId766" tooltip="Завантажити сертифікат" display="Завантажити сертифікат"/>
    <hyperlink ref="C768" r:id="rId767" tooltip="Завантажити сертифікат" display="Завантажити сертифікат"/>
    <hyperlink ref="C769" r:id="rId768" tooltip="Завантажити сертифікат" display="Завантажити сертифікат"/>
    <hyperlink ref="C770" r:id="rId769" tooltip="Завантажити сертифікат" display="Завантажити сертифікат"/>
    <hyperlink ref="C771" r:id="rId770" tooltip="Завантажити сертифікат" display="Завантажити сертифікат"/>
    <hyperlink ref="C772" r:id="rId771" tooltip="Завантажити сертифікат" display="Завантажити сертифікат"/>
    <hyperlink ref="C773" r:id="rId772" tooltip="Завантажити сертифікат" display="Завантажити сертифікат"/>
    <hyperlink ref="C774" r:id="rId773" tooltip="Завантажити сертифікат" display="Завантажити сертифікат"/>
    <hyperlink ref="C775" r:id="rId774" tooltip="Завантажити сертифікат" display="Завантажити сертифікат"/>
    <hyperlink ref="C776" r:id="rId775" tooltip="Завантажити сертифікат" display="Завантажити сертифікат"/>
    <hyperlink ref="C777" r:id="rId776" tooltip="Завантажити сертифікат" display="Завантажити сертифікат"/>
    <hyperlink ref="C778" r:id="rId777" tooltip="Завантажити сертифікат" display="Завантажити сертифікат"/>
    <hyperlink ref="C779" r:id="rId778" tooltip="Завантажити сертифікат" display="Завантажити сертифікат"/>
    <hyperlink ref="C780" r:id="rId779" tooltip="Завантажити сертифікат" display="Завантажити сертифікат"/>
    <hyperlink ref="C781" r:id="rId780" tooltip="Завантажити сертифікат" display="Завантажити сертифікат"/>
    <hyperlink ref="C782" r:id="rId781" tooltip="Завантажити сертифікат" display="Завантажити сертифікат"/>
    <hyperlink ref="C783" r:id="rId782" tooltip="Завантажити сертифікат" display="Завантажити сертифікат"/>
    <hyperlink ref="C784" r:id="rId783" tooltip="Завантажити сертифікат" display="Завантажити сертифікат"/>
    <hyperlink ref="C785" r:id="rId784" tooltip="Завантажити сертифікат" display="Завантажити сертифікат"/>
    <hyperlink ref="C786" r:id="rId785" tooltip="Завантажити сертифікат" display="Завантажити сертифікат"/>
    <hyperlink ref="C787" r:id="rId786" tooltip="Завантажити сертифікат" display="Завантажити сертифікат"/>
    <hyperlink ref="C788" r:id="rId787" tooltip="Завантажити сертифікат" display="Завантажити сертифікат"/>
    <hyperlink ref="C789" r:id="rId788" tooltip="Завантажити сертифікат" display="Завантажити сертифікат"/>
    <hyperlink ref="C790" r:id="rId789" tooltip="Завантажити сертифікат" display="Завантажити сертифікат"/>
    <hyperlink ref="C791" r:id="rId790" tooltip="Завантажити сертифікат" display="Завантажити сертифікат"/>
    <hyperlink ref="C792" r:id="rId791" tooltip="Завантажити сертифікат" display="Завантажити сертифікат"/>
    <hyperlink ref="C793" r:id="rId792" tooltip="Завантажити сертифікат" display="Завантажити сертифікат"/>
    <hyperlink ref="C794" r:id="rId793" tooltip="Завантажити сертифікат" display="Завантажити сертифікат"/>
    <hyperlink ref="C795" r:id="rId794" tooltip="Завантажити сертифікат" display="Завантажити сертифікат"/>
    <hyperlink ref="C796" r:id="rId795" tooltip="Завантажити сертифікат" display="Завантажити сертифікат"/>
    <hyperlink ref="C797" r:id="rId796" tooltip="Завантажити сертифікат" display="Завантажити сертифікат"/>
    <hyperlink ref="C798" r:id="rId797" tooltip="Завантажити сертифікат" display="Завантажити сертифікат"/>
    <hyperlink ref="C799" r:id="rId798" tooltip="Завантажити сертифікат" display="Завантажити сертифікат"/>
    <hyperlink ref="C800" r:id="rId799" tooltip="Завантажити сертифікат" display="Завантажити сертифікат"/>
    <hyperlink ref="C801" r:id="rId800" tooltip="Завантажити сертифікат" display="Завантажити сертифікат"/>
    <hyperlink ref="C802" r:id="rId801" tooltip="Завантажити сертифікат" display="Завантажити сертифікат"/>
    <hyperlink ref="C803" r:id="rId802" tooltip="Завантажити сертифікат" display="Завантажити сертифікат"/>
    <hyperlink ref="C804" r:id="rId803" tooltip="Завантажити сертифікат" display="Завантажити сертифікат"/>
    <hyperlink ref="C805" r:id="rId804" tooltip="Завантажити сертифікат" display="Завантажити сертифікат"/>
    <hyperlink ref="C806" r:id="rId805" tooltip="Завантажити сертифікат" display="Завантажити сертифікат"/>
    <hyperlink ref="C807" r:id="rId806" tooltip="Завантажити сертифікат" display="Завантажити сертифікат"/>
    <hyperlink ref="C808" r:id="rId807" tooltip="Завантажити сертифікат" display="Завантажити сертифікат"/>
    <hyperlink ref="C809" r:id="rId808" tooltip="Завантажити сертифікат" display="Завантажити сертифікат"/>
    <hyperlink ref="C810" r:id="rId809" tooltip="Завантажити сертифікат" display="Завантажити сертифікат"/>
    <hyperlink ref="C811" r:id="rId810" tooltip="Завантажити сертифікат" display="Завантажити сертифікат"/>
    <hyperlink ref="C812" r:id="rId811" tooltip="Завантажити сертифікат" display="Завантажити сертифікат"/>
    <hyperlink ref="C813" r:id="rId812" tooltip="Завантажити сертифікат" display="Завантажити сертифікат"/>
    <hyperlink ref="C814" r:id="rId813" tooltip="Завантажити сертифікат" display="Завантажити сертифікат"/>
    <hyperlink ref="C815" r:id="rId814" tooltip="Завантажити сертифікат" display="Завантажити сертифікат"/>
    <hyperlink ref="C816" r:id="rId815" tooltip="Завантажити сертифікат" display="Завантажити сертифікат"/>
    <hyperlink ref="C817" r:id="rId816" tooltip="Завантажити сертифікат" display="Завантажити сертифікат"/>
    <hyperlink ref="C818" r:id="rId817" tooltip="Завантажити сертифікат" display="Завантажити сертифікат"/>
    <hyperlink ref="C819" r:id="rId818" tooltip="Завантажити сертифікат" display="Завантажити сертифікат"/>
    <hyperlink ref="C820" r:id="rId819" tooltip="Завантажити сертифікат" display="Завантажити сертифікат"/>
    <hyperlink ref="C821" r:id="rId820" tooltip="Завантажити сертифікат" display="Завантажити сертифікат"/>
    <hyperlink ref="C822" r:id="rId821" tooltip="Завантажити сертифікат" display="Завантажити сертифікат"/>
    <hyperlink ref="C823" r:id="rId822" tooltip="Завантажити сертифікат" display="Завантажити сертифікат"/>
    <hyperlink ref="C824" r:id="rId823" tooltip="Завантажити сертифікат" display="Завантажити сертифікат"/>
    <hyperlink ref="C825" r:id="rId824" tooltip="Завантажити сертифікат" display="Завантажити сертифікат"/>
    <hyperlink ref="C826" r:id="rId825" tooltip="Завантажити сертифікат" display="Завантажити сертифікат"/>
    <hyperlink ref="C827" r:id="rId826" tooltip="Завантажити сертифікат" display="Завантажити сертифікат"/>
    <hyperlink ref="C828" r:id="rId827" tooltip="Завантажити сертифікат" display="Завантажити сертифікат"/>
    <hyperlink ref="C829" r:id="rId828" tooltip="Завантажити сертифікат" display="Завантажити сертифікат"/>
    <hyperlink ref="C830" r:id="rId829" tooltip="Завантажити сертифікат" display="Завантажити сертифікат"/>
    <hyperlink ref="C831" r:id="rId830" tooltip="Завантажити сертифікат" display="Завантажити сертифікат"/>
    <hyperlink ref="C832" r:id="rId831" tooltip="Завантажити сертифікат" display="Завантажити сертифікат"/>
    <hyperlink ref="C833" r:id="rId832" tooltip="Завантажити сертифікат" display="Завантажити сертифікат"/>
    <hyperlink ref="C834" r:id="rId833" tooltip="Завантажити сертифікат" display="Завантажити сертифікат"/>
    <hyperlink ref="C835" r:id="rId834" tooltip="Завантажити сертифікат" display="Завантажити сертифікат"/>
    <hyperlink ref="C836" r:id="rId835" tooltip="Завантажити сертифікат" display="Завантажити сертифікат"/>
    <hyperlink ref="C837" r:id="rId836" tooltip="Завантажити сертифікат" display="Завантажити сертифікат"/>
    <hyperlink ref="C838" r:id="rId837" tooltip="Завантажити сертифікат" display="Завантажити сертифікат"/>
    <hyperlink ref="C839" r:id="rId838" tooltip="Завантажити сертифікат" display="Завантажити сертифікат"/>
    <hyperlink ref="C840" r:id="rId839" tooltip="Завантажити сертифікат" display="Завантажити сертифікат"/>
    <hyperlink ref="C841" r:id="rId840" tooltip="Завантажити сертифікат" display="Завантажити сертифікат"/>
    <hyperlink ref="C842" r:id="rId841" tooltip="Завантажити сертифікат" display="Завантажити сертифікат"/>
    <hyperlink ref="C843" r:id="rId842" tooltip="Завантажити сертифікат" display="Завантажити сертифікат"/>
    <hyperlink ref="C844" r:id="rId843" tooltip="Завантажити сертифікат" display="Завантажити сертифікат"/>
    <hyperlink ref="C845" r:id="rId844" tooltip="Завантажити сертифікат" display="Завантажити сертифікат"/>
    <hyperlink ref="C846" r:id="rId845" tooltip="Завантажити сертифікат" display="Завантажити сертифікат"/>
    <hyperlink ref="C847" r:id="rId846" tooltip="Завантажити сертифікат" display="Завантажити сертифікат"/>
    <hyperlink ref="C848" r:id="rId847" tooltip="Завантажити сертифікат" display="Завантажити сертифікат"/>
    <hyperlink ref="C849" r:id="rId848" tooltip="Завантажити сертифікат" display="Завантажити сертифікат"/>
    <hyperlink ref="C850" r:id="rId849" tooltip="Завантажити сертифікат" display="Завантажити сертифікат"/>
    <hyperlink ref="C851" r:id="rId850" tooltip="Завантажити сертифікат" display="Завантажити сертифікат"/>
    <hyperlink ref="C852" r:id="rId851" tooltip="Завантажити сертифікат" display="Завантажити сертифікат"/>
    <hyperlink ref="C853" r:id="rId852" tooltip="Завантажити сертифікат" display="Завантажити сертифікат"/>
    <hyperlink ref="C854" r:id="rId853" tooltip="Завантажити сертифікат" display="Завантажити сертифікат"/>
    <hyperlink ref="C855" r:id="rId854" tooltip="Завантажити сертифікат" display="Завантажити сертифікат"/>
    <hyperlink ref="C856" r:id="rId855" tooltip="Завантажити сертифікат" display="Завантажити сертифікат"/>
    <hyperlink ref="C857" r:id="rId856" tooltip="Завантажити сертифікат" display="Завантажити сертифікат"/>
    <hyperlink ref="C858" r:id="rId857" tooltip="Завантажити сертифікат" display="Завантажити сертифікат"/>
    <hyperlink ref="C859" r:id="rId858" tooltip="Завантажити сертифікат" display="Завантажити сертифікат"/>
    <hyperlink ref="C860" r:id="rId859" tooltip="Завантажити сертифікат" display="Завантажити сертифікат"/>
    <hyperlink ref="C861" r:id="rId860" tooltip="Завантажити сертифікат" display="Завантажити сертифікат"/>
    <hyperlink ref="C862" r:id="rId861" tooltip="Завантажити сертифікат" display="Завантажити сертифікат"/>
    <hyperlink ref="C863" r:id="rId862" tooltip="Завантажити сертифікат" display="Завантажити сертифікат"/>
    <hyperlink ref="C864" r:id="rId863" tooltip="Завантажити сертифікат" display="Завантажити сертифікат"/>
    <hyperlink ref="C865" r:id="rId864" tooltip="Завантажити сертифікат" display="Завантажити сертифікат"/>
    <hyperlink ref="C866" r:id="rId865" tooltip="Завантажити сертифікат" display="Завантажити сертифікат"/>
    <hyperlink ref="C867" r:id="rId866" tooltip="Завантажити сертифікат" display="Завантажити сертифікат"/>
    <hyperlink ref="C868" r:id="rId867" tooltip="Завантажити сертифікат" display="Завантажити сертифікат"/>
    <hyperlink ref="C869" r:id="rId868" tooltip="Завантажити сертифікат" display="Завантажити сертифікат"/>
    <hyperlink ref="C870" r:id="rId869" tooltip="Завантажити сертифікат" display="Завантажити сертифікат"/>
    <hyperlink ref="C871" r:id="rId870" tooltip="Завантажити сертифікат" display="Завантажити сертифікат"/>
    <hyperlink ref="C872" r:id="rId871" tooltip="Завантажити сертифікат" display="Завантажити сертифікат"/>
    <hyperlink ref="C873" r:id="rId872" tooltip="Завантажити сертифікат" display="Завантажити сертифікат"/>
    <hyperlink ref="C874" r:id="rId873" tooltip="Завантажити сертифікат" display="Завантажити сертифікат"/>
    <hyperlink ref="C875" r:id="rId874" tooltip="Завантажити сертифікат" display="Завантажити сертифікат"/>
    <hyperlink ref="C876" r:id="rId875" tooltip="Завантажити сертифікат" display="Завантажити сертифікат"/>
    <hyperlink ref="C877" r:id="rId876" tooltip="Завантажити сертифікат" display="Завантажити сертифікат"/>
    <hyperlink ref="C878" r:id="rId877" tooltip="Завантажити сертифікат" display="Завантажити сертифікат"/>
    <hyperlink ref="C879" r:id="rId878" tooltip="Завантажити сертифікат" display="Завантажити сертифікат"/>
    <hyperlink ref="C880" r:id="rId879" tooltip="Завантажити сертифікат" display="Завантажити сертифікат"/>
    <hyperlink ref="C881" r:id="rId880" tooltip="Завантажити сертифікат" display="Завантажити сертифікат"/>
    <hyperlink ref="C882" r:id="rId881" tooltip="Завантажити сертифікат" display="Завантажити сертифікат"/>
    <hyperlink ref="C883" r:id="rId882" tooltip="Завантажити сертифікат" display="Завантажити сертифікат"/>
    <hyperlink ref="C884" r:id="rId883" tooltip="Завантажити сертифікат" display="Завантажити сертифікат"/>
    <hyperlink ref="C885" r:id="rId884" tooltip="Завантажити сертифікат" display="Завантажити сертифікат"/>
    <hyperlink ref="C886" r:id="rId885" tooltip="Завантажити сертифікат" display="Завантажити сертифікат"/>
    <hyperlink ref="C887" r:id="rId886" tooltip="Завантажити сертифікат" display="Завантажити сертифікат"/>
    <hyperlink ref="C888" r:id="rId887" tooltip="Завантажити сертифікат" display="Завантажити сертифікат"/>
    <hyperlink ref="C889" r:id="rId888" tooltip="Завантажити сертифікат" display="Завантажити сертифікат"/>
    <hyperlink ref="C890" r:id="rId889" tooltip="Завантажити сертифікат" display="Завантажити сертифікат"/>
    <hyperlink ref="C891" r:id="rId890" tooltip="Завантажити сертифікат" display="Завантажити сертифікат"/>
    <hyperlink ref="C892" r:id="rId891" tooltip="Завантажити сертифікат" display="Завантажити сертифікат"/>
    <hyperlink ref="C893" r:id="rId892" tooltip="Завантажити сертифікат" display="Завантажити сертифікат"/>
    <hyperlink ref="C894" r:id="rId893" tooltip="Завантажити сертифікат" display="Завантажити сертифікат"/>
    <hyperlink ref="C895" r:id="rId894" tooltip="Завантажити сертифікат" display="Завантажити сертифікат"/>
    <hyperlink ref="C896" r:id="rId895" tooltip="Завантажити сертифікат" display="Завантажити сертифікат"/>
    <hyperlink ref="C897" r:id="rId896" tooltip="Завантажити сертифікат" display="Завантажити сертифікат"/>
    <hyperlink ref="C898" r:id="rId897" tooltip="Завантажити сертифікат" display="Завантажити сертифікат"/>
    <hyperlink ref="C899" r:id="rId898" tooltip="Завантажити сертифікат" display="Завантажити сертифікат"/>
    <hyperlink ref="C900" r:id="rId899" tooltip="Завантажити сертифікат" display="Завантажити сертифікат"/>
    <hyperlink ref="C901" r:id="rId900" tooltip="Завантажити сертифікат" display="Завантажити сертифікат"/>
    <hyperlink ref="C902" r:id="rId901" tooltip="Завантажити сертифікат" display="Завантажити сертифікат"/>
    <hyperlink ref="C903" r:id="rId902" tooltip="Завантажити сертифікат" display="Завантажити сертифікат"/>
    <hyperlink ref="C904" r:id="rId903" tooltip="Завантажити сертифікат" display="Завантажити сертифікат"/>
    <hyperlink ref="C905" r:id="rId904" tooltip="Завантажити сертифікат" display="Завантажити сертифікат"/>
    <hyperlink ref="C906" r:id="rId905" tooltip="Завантажити сертифікат" display="Завантажити сертифікат"/>
    <hyperlink ref="C907" r:id="rId906" tooltip="Завантажити сертифікат" display="Завантажити сертифікат"/>
    <hyperlink ref="C908" r:id="rId907" tooltip="Завантажити сертифікат" display="Завантажити сертифікат"/>
    <hyperlink ref="C909" r:id="rId908" tooltip="Завантажити сертифікат" display="Завантажити сертифікат"/>
    <hyperlink ref="C910" r:id="rId909" tooltip="Завантажити сертифікат" display="Завантажити сертифікат"/>
    <hyperlink ref="C911" r:id="rId910" tooltip="Завантажити сертифікат" display="Завантажити сертифікат"/>
    <hyperlink ref="C912" r:id="rId911" tooltip="Завантажити сертифікат" display="Завантажити сертифікат"/>
    <hyperlink ref="C913" r:id="rId912" tooltip="Завантажити сертифікат" display="Завантажити сертифікат"/>
    <hyperlink ref="C914" r:id="rId913" tooltip="Завантажити сертифікат" display="Завантажити сертифікат"/>
    <hyperlink ref="C915" r:id="rId914" tooltip="Завантажити сертифікат" display="Завантажити сертифікат"/>
    <hyperlink ref="C916" r:id="rId915" tooltip="Завантажити сертифікат" display="Завантажити сертифікат"/>
    <hyperlink ref="C917" r:id="rId916" tooltip="Завантажити сертифікат" display="Завантажити сертифікат"/>
    <hyperlink ref="C918" r:id="rId917" tooltip="Завантажити сертифікат" display="Завантажити сертифікат"/>
    <hyperlink ref="C919" r:id="rId918" tooltip="Завантажити сертифікат" display="Завантажити сертифікат"/>
    <hyperlink ref="C920" r:id="rId919" tooltip="Завантажити сертифікат" display="Завантажити сертифікат"/>
    <hyperlink ref="C921" r:id="rId920" tooltip="Завантажити сертифікат" display="Завантажити сертифікат"/>
    <hyperlink ref="C922" r:id="rId921" tooltip="Завантажити сертифікат" display="Завантажити сертифікат"/>
    <hyperlink ref="C923" r:id="rId922" tooltip="Завантажити сертифікат" display="Завантажити сертифікат"/>
    <hyperlink ref="C924" r:id="rId923" tooltip="Завантажити сертифікат" display="Завантажити сертифікат"/>
    <hyperlink ref="C925" r:id="rId924" tooltip="Завантажити сертифікат" display="Завантажити сертифікат"/>
    <hyperlink ref="C926" r:id="rId925" tooltip="Завантажити сертифікат" display="Завантажити сертифікат"/>
    <hyperlink ref="C927" r:id="rId926" tooltip="Завантажити сертифікат" display="Завантажити сертифікат"/>
    <hyperlink ref="C928" r:id="rId927" tooltip="Завантажити сертифікат" display="Завантажити сертифікат"/>
    <hyperlink ref="C929" r:id="rId928" tooltip="Завантажити сертифікат" display="Завантажити сертифікат"/>
    <hyperlink ref="C930" r:id="rId929" tooltip="Завантажити сертифікат" display="Завантажити сертифікат"/>
    <hyperlink ref="C931" r:id="rId930" tooltip="Завантажити сертифікат" display="Завантажити сертифікат"/>
    <hyperlink ref="C932" r:id="rId931" tooltip="Завантажити сертифікат" display="Завантажити сертифікат"/>
    <hyperlink ref="C933" r:id="rId932" tooltip="Завантажити сертифікат" display="Завантажити сертифікат"/>
    <hyperlink ref="C934" r:id="rId933" tooltip="Завантажити сертифікат" display="Завантажити сертифікат"/>
    <hyperlink ref="C935" r:id="rId934" tooltip="Завантажити сертифікат" display="Завантажити сертифікат"/>
    <hyperlink ref="C936" r:id="rId935" tooltip="Завантажити сертифікат" display="Завантажити сертифікат"/>
    <hyperlink ref="C937" r:id="rId936" tooltip="Завантажити сертифікат" display="Завантажити сертифікат"/>
    <hyperlink ref="C938" r:id="rId937" tooltip="Завантажити сертифікат" display="Завантажити сертифікат"/>
    <hyperlink ref="C939" r:id="rId938" tooltip="Завантажити сертифікат" display="Завантажити сертифікат"/>
    <hyperlink ref="C940" r:id="rId939" tooltip="Завантажити сертифікат" display="Завантажити сертифікат"/>
    <hyperlink ref="C941" r:id="rId940" tooltip="Завантажити сертифікат" display="Завантажити сертифікат"/>
    <hyperlink ref="C942" r:id="rId941" tooltip="Завантажити сертифікат" display="Завантажити сертифікат"/>
    <hyperlink ref="C943" r:id="rId942" tooltip="Завантажити сертифікат" display="Завантажити сертифікат"/>
    <hyperlink ref="C944" r:id="rId943" tooltip="Завантажити сертифікат" display="Завантажити сертифікат"/>
    <hyperlink ref="C945" r:id="rId944" tooltip="Завантажити сертифікат" display="Завантажити сертифікат"/>
    <hyperlink ref="C946" r:id="rId945" tooltip="Завантажити сертифікат" display="Завантажити сертифікат"/>
    <hyperlink ref="C947" r:id="rId946" tooltip="Завантажити сертифікат" display="Завантажити сертифікат"/>
    <hyperlink ref="C948" r:id="rId947" tooltip="Завантажити сертифікат" display="Завантажити сертифікат"/>
    <hyperlink ref="C949" r:id="rId948" tooltip="Завантажити сертифікат" display="Завантажити сертифікат"/>
    <hyperlink ref="C950" r:id="rId949" tooltip="Завантажити сертифікат" display="Завантажити сертифікат"/>
    <hyperlink ref="C951" r:id="rId950" tooltip="Завантажити сертифікат" display="Завантажити сертифікат"/>
    <hyperlink ref="C952" r:id="rId951" tooltip="Завантажити сертифікат" display="Завантажити сертифікат"/>
    <hyperlink ref="C953" r:id="rId952" tooltip="Завантажити сертифікат" display="Завантажити сертифікат"/>
    <hyperlink ref="C954" r:id="rId953" tooltip="Завантажити сертифікат" display="Завантажити сертифікат"/>
    <hyperlink ref="C955" r:id="rId954" tooltip="Завантажити сертифікат" display="Завантажити сертифікат"/>
    <hyperlink ref="C956" r:id="rId955" tooltip="Завантажити сертифікат" display="Завантажити сертифікат"/>
    <hyperlink ref="C957" r:id="rId956" tooltip="Завантажити сертифікат" display="Завантажити сертифікат"/>
    <hyperlink ref="C958" r:id="rId957" tooltip="Завантажити сертифікат" display="Завантажити сертифікат"/>
    <hyperlink ref="C959" r:id="rId958" tooltip="Завантажити сертифікат" display="Завантажити сертифікат"/>
    <hyperlink ref="C960" r:id="rId959" tooltip="Завантажити сертифікат" display="Завантажити сертифікат"/>
    <hyperlink ref="C961" r:id="rId960" tooltip="Завантажити сертифікат" display="Завантажити сертифікат"/>
    <hyperlink ref="C962" r:id="rId961" tooltip="Завантажити сертифікат" display="Завантажити сертифікат"/>
    <hyperlink ref="C963" r:id="rId962" tooltip="Завантажити сертифікат" display="Завантажити сертифікат"/>
    <hyperlink ref="C964" r:id="rId963" tooltip="Завантажити сертифікат" display="Завантажити сертифікат"/>
    <hyperlink ref="C965" r:id="rId964" tooltip="Завантажити сертифікат" display="Завантажити сертифікат"/>
    <hyperlink ref="C966" r:id="rId965" tooltip="Завантажити сертифікат" display="Завантажити сертифікат"/>
    <hyperlink ref="C967" r:id="rId966" tooltip="Завантажити сертифікат" display="Завантажити сертифікат"/>
    <hyperlink ref="C968" r:id="rId967" tooltip="Завантажити сертифікат" display="Завантажити сертифікат"/>
    <hyperlink ref="C969" r:id="rId968" tooltip="Завантажити сертифікат" display="Завантажити сертифікат"/>
    <hyperlink ref="C970" r:id="rId969" tooltip="Завантажити сертифікат" display="Завантажити сертифікат"/>
    <hyperlink ref="C971" r:id="rId970" tooltip="Завантажити сертифікат" display="Завантажити сертифікат"/>
    <hyperlink ref="C972" r:id="rId971" tooltip="Завантажити сертифікат" display="Завантажити сертифікат"/>
    <hyperlink ref="C973" r:id="rId972" tooltip="Завантажити сертифікат" display="Завантажити сертифікат"/>
    <hyperlink ref="C974" r:id="rId973" tooltip="Завантажити сертифікат" display="Завантажити сертифікат"/>
    <hyperlink ref="C975" r:id="rId974" tooltip="Завантажити сертифікат" display="Завантажити сертифікат"/>
    <hyperlink ref="C976" r:id="rId975" tooltip="Завантажити сертифікат" display="Завантажити сертифікат"/>
    <hyperlink ref="C977" r:id="rId976" tooltip="Завантажити сертифікат" display="Завантажити сертифікат"/>
    <hyperlink ref="C978" r:id="rId977" tooltip="Завантажити сертифікат" display="Завантажити сертифікат"/>
    <hyperlink ref="C979" r:id="rId978" tooltip="Завантажити сертифікат" display="Завантажити сертифікат"/>
    <hyperlink ref="C980" r:id="rId979" tooltip="Завантажити сертифікат" display="Завантажити сертифікат"/>
    <hyperlink ref="C981" r:id="rId980" tooltip="Завантажити сертифікат" display="Завантажити сертифікат"/>
    <hyperlink ref="C982" r:id="rId981" tooltip="Завантажити сертифікат" display="Завантажити сертифікат"/>
    <hyperlink ref="C983" r:id="rId982" tooltip="Завантажити сертифікат" display="Завантажити сертифікат"/>
    <hyperlink ref="C984" r:id="rId983" tooltip="Завантажити сертифікат" display="Завантажити сертифікат"/>
    <hyperlink ref="C985" r:id="rId984" tooltip="Завантажити сертифікат" display="Завантажити сертифікат"/>
    <hyperlink ref="C986" r:id="rId985" tooltip="Завантажити сертифікат" display="Завантажити сертифікат"/>
    <hyperlink ref="C987" r:id="rId986" tooltip="Завантажити сертифікат" display="Завантажити сертифікат"/>
    <hyperlink ref="C988" r:id="rId987" tooltip="Завантажити сертифікат" display="Завантажити сертифікат"/>
    <hyperlink ref="C989" r:id="rId988" tooltip="Завантажити сертифікат" display="Завантажити сертифікат"/>
    <hyperlink ref="C990" r:id="rId989" tooltip="Завантажити сертифікат" display="Завантажити сертифікат"/>
    <hyperlink ref="C991" r:id="rId990" tooltip="Завантажити сертифікат" display="Завантажити сертифікат"/>
    <hyperlink ref="C992" r:id="rId991" tooltip="Завантажити сертифікат" display="Завантажити сертифікат"/>
    <hyperlink ref="C993" r:id="rId992" tooltip="Завантажити сертифікат" display="Завантажити сертифікат"/>
    <hyperlink ref="C994" r:id="rId993" tooltip="Завантажити сертифікат" display="Завантажити сертифікат"/>
    <hyperlink ref="C995" r:id="rId994" tooltip="Завантажити сертифікат" display="Завантажити сертифікат"/>
    <hyperlink ref="C996" r:id="rId995" tooltip="Завантажити сертифікат" display="Завантажити сертифікат"/>
    <hyperlink ref="C997" r:id="rId996" tooltip="Завантажити сертифікат" display="Завантажити сертифікат"/>
    <hyperlink ref="C998" r:id="rId997" tooltip="Завантажити сертифікат" display="Завантажити сертифікат"/>
    <hyperlink ref="C999" r:id="rId998" tooltip="Завантажити сертифікат" display="Завантажити сертифікат"/>
    <hyperlink ref="C1000" r:id="rId999" tooltip="Завантажити сертифікат" display="Завантажити сертифікат"/>
    <hyperlink ref="C1001" r:id="rId1000" tooltip="Завантажити сертифікат" display="Завантажити сертифікат"/>
    <hyperlink ref="C1002" r:id="rId1001" tooltip="Завантажити сертифікат" display="Завантажити сертифікат"/>
    <hyperlink ref="C1003" r:id="rId1002" tooltip="Завантажити сертифікат" display="Завантажити сертифікат"/>
    <hyperlink ref="C1004" r:id="rId1003" tooltip="Завантажити сертифікат" display="Завантажити сертифікат"/>
    <hyperlink ref="C1005" r:id="rId1004" tooltip="Завантажити сертифікат" display="Завантажити сертифікат"/>
    <hyperlink ref="C1006" r:id="rId1005" tooltip="Завантажити сертифікат" display="Завантажити сертифікат"/>
    <hyperlink ref="C1007" r:id="rId1006" tooltip="Завантажити сертифікат" display="Завантажити сертифікат"/>
    <hyperlink ref="C1008" r:id="rId1007" tooltip="Завантажити сертифікат" display="Завантажити сертифікат"/>
    <hyperlink ref="C1009" r:id="rId1008" tooltip="Завантажити сертифікат" display="Завантажити сертифікат"/>
    <hyperlink ref="C1010" r:id="rId1009" tooltip="Завантажити сертифікат" display="Завантажити сертифікат"/>
    <hyperlink ref="C1011" r:id="rId1010" tooltip="Завантажити сертифікат" display="Завантажити сертифікат"/>
    <hyperlink ref="C1012" r:id="rId1011" tooltip="Завантажити сертифікат" display="Завантажити сертифікат"/>
    <hyperlink ref="C1013" r:id="rId1012" tooltip="Завантажити сертифікат" display="Завантажити сертифікат"/>
    <hyperlink ref="C1014" r:id="rId1013" tooltip="Завантажити сертифікат" display="Завантажити сертифікат"/>
    <hyperlink ref="C1015" r:id="rId1014" tooltip="Завантажити сертифікат" display="Завантажити сертифікат"/>
    <hyperlink ref="C1016" r:id="rId1015" tooltip="Завантажити сертифікат" display="Завантажити сертифікат"/>
    <hyperlink ref="C1017" r:id="rId1016" tooltip="Завантажити сертифікат" display="Завантажити сертифікат"/>
    <hyperlink ref="C1018" r:id="rId1017" tooltip="Завантажити сертифікат" display="Завантажити сертифікат"/>
    <hyperlink ref="C1019" r:id="rId1018" tooltip="Завантажити сертифікат" display="Завантажити сертифікат"/>
    <hyperlink ref="C1020" r:id="rId1019" tooltip="Завантажити сертифікат" display="Завантажити сертифікат"/>
    <hyperlink ref="C1021" r:id="rId1020" tooltip="Завантажити сертифікат" display="Завантажити сертифікат"/>
    <hyperlink ref="C1022" r:id="rId1021" tooltip="Завантажити сертифікат" display="Завантажити сертифікат"/>
    <hyperlink ref="C1023" r:id="rId1022" tooltip="Завантажити сертифікат" display="Завантажити сертифікат"/>
    <hyperlink ref="C1024" r:id="rId1023" tooltip="Завантажити сертифікат" display="Завантажити сертифікат"/>
    <hyperlink ref="C1025" r:id="rId1024" tooltip="Завантажити сертифікат" display="Завантажити сертифікат"/>
    <hyperlink ref="C1026" r:id="rId1025" tooltip="Завантажити сертифікат" display="Завантажити сертифікат"/>
    <hyperlink ref="C1027" r:id="rId1026" tooltip="Завантажити сертифікат" display="Завантажити сертифікат"/>
    <hyperlink ref="C1028" r:id="rId1027" tooltip="Завантажити сертифікат" display="Завантажити сертифікат"/>
    <hyperlink ref="C1029" r:id="rId1028" tooltip="Завантажити сертифікат" display="Завантажити сертифікат"/>
    <hyperlink ref="C1030" r:id="rId1029" tooltip="Завантажити сертифікат" display="Завантажити сертифікат"/>
    <hyperlink ref="C1031" r:id="rId1030" tooltip="Завантажити сертифікат" display="Завантажити сертифікат"/>
    <hyperlink ref="C1032" r:id="rId1031" tooltip="Завантажити сертифікат" display="Завантажити сертифікат"/>
    <hyperlink ref="C1033" r:id="rId1032" tooltip="Завантажити сертифікат" display="Завантажити сертифікат"/>
    <hyperlink ref="C1034" r:id="rId1033" tooltip="Завантажити сертифікат" display="Завантажити сертифікат"/>
    <hyperlink ref="C1035" r:id="rId1034" tooltip="Завантажити сертифікат" display="Завантажити сертифікат"/>
    <hyperlink ref="C1036" r:id="rId1035" tooltip="Завантажити сертифікат" display="Завантажити сертифікат"/>
    <hyperlink ref="C1037" r:id="rId1036" tooltip="Завантажити сертифікат" display="Завантажити сертифікат"/>
    <hyperlink ref="C1038" r:id="rId1037" tooltip="Завантажити сертифікат" display="Завантажити сертифікат"/>
    <hyperlink ref="C1039" r:id="rId1038" tooltip="Завантажити сертифікат" display="Завантажити сертифікат"/>
    <hyperlink ref="C1040" r:id="rId1039" tooltip="Завантажити сертифікат" display="Завантажити сертифікат"/>
    <hyperlink ref="C1041" r:id="rId1040" tooltip="Завантажити сертифікат" display="Завантажити сертифікат"/>
    <hyperlink ref="C1042" r:id="rId1041" tooltip="Завантажити сертифікат" display="Завантажити сертифікат"/>
    <hyperlink ref="C1043" r:id="rId1042" tooltip="Завантажити сертифікат" display="Завантажити сертифікат"/>
    <hyperlink ref="C1044" r:id="rId1043" tooltip="Завантажити сертифікат" display="Завантажити сертифікат"/>
    <hyperlink ref="C1045" r:id="rId1044" tooltip="Завантажити сертифікат" display="Завантажити сертифікат"/>
    <hyperlink ref="C1046" r:id="rId1045" tooltip="Завантажити сертифікат" display="Завантажити сертифікат"/>
    <hyperlink ref="C1047" r:id="rId1046" tooltip="Завантажити сертифікат" display="Завантажити сертифікат"/>
    <hyperlink ref="C1048" r:id="rId1047" tooltip="Завантажити сертифікат" display="Завантажити сертифікат"/>
    <hyperlink ref="C1049" r:id="rId1048" tooltip="Завантажити сертифікат" display="Завантажити сертифікат"/>
    <hyperlink ref="C1050" r:id="rId1049" tooltip="Завантажити сертифікат" display="Завантажити сертифікат"/>
    <hyperlink ref="C1051" r:id="rId1050" tooltip="Завантажити сертифікат" display="Завантажити сертифікат"/>
    <hyperlink ref="C1052" r:id="rId1051" tooltip="Завантажити сертифікат" display="Завантажити сертифікат"/>
    <hyperlink ref="C1053" r:id="rId1052" tooltip="Завантажити сертифікат" display="Завантажити сертифікат"/>
    <hyperlink ref="C1054" r:id="rId1053" tooltip="Завантажити сертифікат" display="Завантажити сертифікат"/>
    <hyperlink ref="C1055" r:id="rId1054" tooltip="Завантажити сертифікат" display="Завантажити сертифікат"/>
    <hyperlink ref="C1056" r:id="rId1055" tooltip="Завантажити сертифікат" display="Завантажити сертифікат"/>
    <hyperlink ref="C1057" r:id="rId1056" tooltip="Завантажити сертифікат" display="Завантажити сертифікат"/>
    <hyperlink ref="C1058" r:id="rId1057" tooltip="Завантажити сертифікат" display="Завантажити сертифікат"/>
    <hyperlink ref="C1059" r:id="rId1058" tooltip="Завантажити сертифікат" display="Завантажити сертифікат"/>
    <hyperlink ref="C1060" r:id="rId1059" tooltip="Завантажити сертифікат" display="Завантажити сертифікат"/>
    <hyperlink ref="C1061" r:id="rId1060" tooltip="Завантажити сертифікат" display="Завантажити сертифікат"/>
    <hyperlink ref="C1062" r:id="rId1061" tooltip="Завантажити сертифікат" display="Завантажити сертифікат"/>
    <hyperlink ref="C1063" r:id="rId1062" tooltip="Завантажити сертифікат" display="Завантажити сертифікат"/>
    <hyperlink ref="C1064" r:id="rId1063" tooltip="Завантажити сертифікат" display="Завантажити сертифікат"/>
    <hyperlink ref="C1065" r:id="rId1064" tooltip="Завантажити сертифікат" display="Завантажити сертифікат"/>
    <hyperlink ref="C1066" r:id="rId1065" tooltip="Завантажити сертифікат" display="Завантажити сертифікат"/>
    <hyperlink ref="C1067" r:id="rId1066" tooltip="Завантажити сертифікат" display="Завантажити сертифікат"/>
    <hyperlink ref="C1068" r:id="rId1067" tooltip="Завантажити сертифікат" display="Завантажити сертифікат"/>
    <hyperlink ref="C1069" r:id="rId1068" tooltip="Завантажити сертифікат" display="Завантажити сертифікат"/>
    <hyperlink ref="C1070" r:id="rId1069" tooltip="Завантажити сертифікат" display="Завантажити сертифікат"/>
    <hyperlink ref="C1071" r:id="rId1070" tooltip="Завантажити сертифікат" display="Завантажити сертифікат"/>
    <hyperlink ref="C1072" r:id="rId1071" tooltip="Завантажити сертифікат" display="Завантажити сертифікат"/>
    <hyperlink ref="C1073" r:id="rId1072" tooltip="Завантажити сертифікат" display="Завантажити сертифікат"/>
    <hyperlink ref="C1074" r:id="rId1073" tooltip="Завантажити сертифікат" display="Завантажити сертифікат"/>
    <hyperlink ref="C1075" r:id="rId1074" tooltip="Завантажити сертифікат" display="Завантажити сертифікат"/>
    <hyperlink ref="C1076" r:id="rId1075" tooltip="Завантажити сертифікат" display="Завантажити сертифікат"/>
    <hyperlink ref="C1077" r:id="rId1076" tooltip="Завантажити сертифікат" display="Завантажити сертифікат"/>
    <hyperlink ref="C1078" r:id="rId1077" tooltip="Завантажити сертифікат" display="Завантажити сертифікат"/>
    <hyperlink ref="C1079" r:id="rId1078" tooltip="Завантажити сертифікат" display="Завантажити сертифікат"/>
    <hyperlink ref="C1080" r:id="rId1079" tooltip="Завантажити сертифікат" display="Завантажити сертифікат"/>
    <hyperlink ref="C1081" r:id="rId1080" tooltip="Завантажити сертифікат" display="Завантажити сертифікат"/>
    <hyperlink ref="C1082" r:id="rId1081" tooltip="Завантажити сертифікат" display="Завантажити сертифікат"/>
    <hyperlink ref="C1083" r:id="rId1082" tooltip="Завантажити сертифікат" display="Завантажити сертифікат"/>
    <hyperlink ref="C1084" r:id="rId1083" tooltip="Завантажити сертифікат" display="Завантажити сертифікат"/>
    <hyperlink ref="C1085" r:id="rId1084" tooltip="Завантажити сертифікат" display="Завантажити сертифікат"/>
    <hyperlink ref="C1086" r:id="rId1085" tooltip="Завантажити сертифікат" display="Завантажити сертифікат"/>
    <hyperlink ref="C1087" r:id="rId1086" tooltip="Завантажити сертифікат" display="Завантажити сертифікат"/>
    <hyperlink ref="C1088" r:id="rId1087" tooltip="Завантажити сертифікат" display="Завантажити сертифікат"/>
    <hyperlink ref="C1089" r:id="rId1088" tooltip="Завантажити сертифікат" display="Завантажити сертифікат"/>
    <hyperlink ref="C1090" r:id="rId1089" tooltip="Завантажити сертифікат" display="Завантажити сертифікат"/>
    <hyperlink ref="C1091" r:id="rId1090" tooltip="Завантажити сертифікат" display="Завантажити сертифікат"/>
    <hyperlink ref="C1092" r:id="rId1091" tooltip="Завантажити сертифікат" display="Завантажити сертифікат"/>
    <hyperlink ref="C1093" r:id="rId1092" tooltip="Завантажити сертифікат" display="Завантажити сертифікат"/>
    <hyperlink ref="C1094" r:id="rId1093" tooltip="Завантажити сертифікат" display="Завантажити сертифікат"/>
    <hyperlink ref="C1095" r:id="rId1094" tooltip="Завантажити сертифікат" display="Завантажити сертифікат"/>
    <hyperlink ref="C1096" r:id="rId1095" tooltip="Завантажити сертифікат" display="Завантажити сертифікат"/>
    <hyperlink ref="C1097" r:id="rId1096" tooltip="Завантажити сертифікат" display="Завантажити сертифікат"/>
    <hyperlink ref="C1098" r:id="rId1097" tooltip="Завантажити сертифікат" display="Завантажити сертифікат"/>
    <hyperlink ref="C1099" r:id="rId1098" tooltip="Завантажити сертифікат" display="Завантажити сертифікат"/>
    <hyperlink ref="C1100" r:id="rId1099" tooltip="Завантажити сертифікат" display="Завантажити сертифікат"/>
    <hyperlink ref="C1101" r:id="rId1100" tooltip="Завантажити сертифікат" display="Завантажити сертифікат"/>
    <hyperlink ref="C1102" r:id="rId1101" tooltip="Завантажити сертифікат" display="Завантажити сертифікат"/>
    <hyperlink ref="C1103" r:id="rId1102" tooltip="Завантажити сертифікат" display="Завантажити сертифікат"/>
    <hyperlink ref="C1104" r:id="rId1103" tooltip="Завантажити сертифікат" display="Завантажити сертифікат"/>
    <hyperlink ref="C1105" r:id="rId1104" tooltip="Завантажити сертифікат" display="Завантажити сертифікат"/>
    <hyperlink ref="C1106" r:id="rId1105" tooltip="Завантажити сертифікат" display="Завантажити сертифікат"/>
    <hyperlink ref="C1107" r:id="rId1106" tooltip="Завантажити сертифікат" display="Завантажити сертифікат"/>
    <hyperlink ref="C1108" r:id="rId1107" tooltip="Завантажити сертифікат" display="Завантажити сертифікат"/>
    <hyperlink ref="C1109" r:id="rId1108" tooltip="Завантажити сертифікат" display="Завантажити сертифікат"/>
    <hyperlink ref="C1110" r:id="rId1109" tooltip="Завантажити сертифікат" display="Завантажити сертифікат"/>
    <hyperlink ref="C1111" r:id="rId1110" tooltip="Завантажити сертифікат" display="Завантажити сертифікат"/>
    <hyperlink ref="C1112" r:id="rId1111" tooltip="Завантажити сертифікат" display="Завантажити сертифікат"/>
    <hyperlink ref="C1113" r:id="rId1112" tooltip="Завантажити сертифікат" display="Завантажити сертифікат"/>
    <hyperlink ref="C1114" r:id="rId1113" tooltip="Завантажити сертифікат" display="Завантажити сертифікат"/>
    <hyperlink ref="C1115" r:id="rId1114" tooltip="Завантажити сертифікат" display="Завантажити сертифікат"/>
    <hyperlink ref="C1116" r:id="rId1115" tooltip="Завантажити сертифікат" display="Завантажити сертифікат"/>
    <hyperlink ref="C1117" r:id="rId1116" tooltip="Завантажити сертифікат" display="Завантажити сертифікат"/>
    <hyperlink ref="C1118" r:id="rId1117" tooltip="Завантажити сертифікат" display="Завантажити сертифікат"/>
    <hyperlink ref="C1119" r:id="rId1118" tooltip="Завантажити сертифікат" display="Завантажити сертифікат"/>
    <hyperlink ref="C1120" r:id="rId1119" tooltip="Завантажити сертифікат" display="Завантажити сертифікат"/>
    <hyperlink ref="C1121" r:id="rId1120" tooltip="Завантажити сертифікат" display="Завантажити сертифікат"/>
    <hyperlink ref="C1122" r:id="rId1121" tooltip="Завантажити сертифікат" display="Завантажити сертифікат"/>
    <hyperlink ref="C1123" r:id="rId1122" tooltip="Завантажити сертифікат" display="Завантажити сертифікат"/>
    <hyperlink ref="C1124" r:id="rId1123" tooltip="Завантажити сертифікат" display="Завантажити сертифікат"/>
    <hyperlink ref="C1125" r:id="rId1124" tooltip="Завантажити сертифікат" display="Завантажити сертифікат"/>
    <hyperlink ref="C1126" r:id="rId1125" tooltip="Завантажити сертифікат" display="Завантажити сертифікат"/>
    <hyperlink ref="C1127" r:id="rId1126" tooltip="Завантажити сертифікат" display="Завантажити сертифікат"/>
    <hyperlink ref="C1128" r:id="rId1127" tooltip="Завантажити сертифікат" display="Завантажити сертифікат"/>
    <hyperlink ref="C1129" r:id="rId1128" tooltip="Завантажити сертифікат" display="Завантажити сертифікат"/>
    <hyperlink ref="C1130" r:id="rId1129" tooltip="Завантажити сертифікат" display="Завантажити сертифікат"/>
    <hyperlink ref="C1131" r:id="rId1130" tooltip="Завантажити сертифікат" display="Завантажити сертифікат"/>
    <hyperlink ref="C1132" r:id="rId1131" tooltip="Завантажити сертифікат" display="Завантажити сертифікат"/>
    <hyperlink ref="C1133" r:id="rId1132" tooltip="Завантажити сертифікат" display="Завантажити сертифікат"/>
    <hyperlink ref="C1134" r:id="rId1133" tooltip="Завантажити сертифікат" display="Завантажити сертифікат"/>
    <hyperlink ref="C1135" r:id="rId1134" tooltip="Завантажити сертифікат" display="Завантажити сертифікат"/>
    <hyperlink ref="C1136" r:id="rId1135" tooltip="Завантажити сертифікат" display="Завантажити сертифікат"/>
    <hyperlink ref="C1137" r:id="rId1136" tooltip="Завантажити сертифікат" display="Завантажити сертифікат"/>
    <hyperlink ref="C1138" r:id="rId1137" tooltip="Завантажити сертифікат" display="Завантажити сертифікат"/>
    <hyperlink ref="C1139" r:id="rId1138" tooltip="Завантажити сертифікат" display="Завантажити сертифікат"/>
    <hyperlink ref="C1140" r:id="rId1139" tooltip="Завантажити сертифікат" display="Завантажити сертифікат"/>
    <hyperlink ref="C1141" r:id="rId1140" tooltip="Завантажити сертифікат" display="Завантажити сертифікат"/>
    <hyperlink ref="C1142" r:id="rId1141" tooltip="Завантажити сертифікат" display="Завантажити сертифікат"/>
    <hyperlink ref="C1143" r:id="rId1142" tooltip="Завантажити сертифікат" display="Завантажити сертифікат"/>
    <hyperlink ref="C1144" r:id="rId1143" tooltip="Завантажити сертифікат" display="Завантажити сертифікат"/>
    <hyperlink ref="C1145" r:id="rId1144" tooltip="Завантажити сертифікат" display="Завантажити сертифікат"/>
    <hyperlink ref="C1146" r:id="rId1145" tooltip="Завантажити сертифікат" display="Завантажити сертифікат"/>
    <hyperlink ref="C1147" r:id="rId1146" tooltip="Завантажити сертифікат" display="Завантажити сертифікат"/>
    <hyperlink ref="C1148" r:id="rId1147" tooltip="Завантажити сертифікат" display="Завантажити сертифікат"/>
    <hyperlink ref="C1149" r:id="rId1148" tooltip="Завантажити сертифікат" display="Завантажити сертифікат"/>
    <hyperlink ref="C1150" r:id="rId1149" tooltip="Завантажити сертифікат" display="Завантажити сертифікат"/>
    <hyperlink ref="C1151" r:id="rId1150" tooltip="Завантажити сертифікат" display="Завантажити сертифікат"/>
    <hyperlink ref="C1152" r:id="rId1151" tooltip="Завантажити сертифікат" display="Завантажити сертифікат"/>
    <hyperlink ref="C1153" r:id="rId1152" tooltip="Завантажити сертифікат" display="Завантажити сертифікат"/>
    <hyperlink ref="C1154" r:id="rId1153" tooltip="Завантажити сертифікат" display="Завантажити сертифікат"/>
    <hyperlink ref="C1155" r:id="rId1154" tooltip="Завантажити сертифікат" display="Завантажити сертифікат"/>
    <hyperlink ref="C1156" r:id="rId1155" tooltip="Завантажити сертифікат" display="Завантажити сертифікат"/>
    <hyperlink ref="C1157" r:id="rId1156" tooltip="Завантажити сертифікат" display="Завантажити сертифікат"/>
    <hyperlink ref="C1158" r:id="rId1157" tooltip="Завантажити сертифікат" display="Завантажити сертифікат"/>
    <hyperlink ref="C1159" r:id="rId1158" tooltip="Завантажити сертифікат" display="Завантажити сертифікат"/>
    <hyperlink ref="C1160" r:id="rId1159" tooltip="Завантажити сертифікат" display="Завантажити сертифікат"/>
    <hyperlink ref="C1161" r:id="rId1160" tooltip="Завантажити сертифікат" display="Завантажити сертифікат"/>
    <hyperlink ref="C1162" r:id="rId1161" tooltip="Завантажити сертифікат" display="Завантажити сертифікат"/>
    <hyperlink ref="C1163" r:id="rId1162" tooltip="Завантажити сертифікат" display="Завантажити сертифікат"/>
    <hyperlink ref="C1164" r:id="rId1163" tooltip="Завантажити сертифікат" display="Завантажити сертифікат"/>
    <hyperlink ref="C1165" r:id="rId1164" tooltip="Завантажити сертифікат" display="Завантажити сертифікат"/>
    <hyperlink ref="C1166" r:id="rId1165" tooltip="Завантажити сертифікат" display="Завантажити сертифікат"/>
    <hyperlink ref="C1167" r:id="rId1166" tooltip="Завантажити сертифікат" display="Завантажити сертифікат"/>
    <hyperlink ref="C1168" r:id="rId1167" tooltip="Завантажити сертифікат" display="Завантажити сертифікат"/>
    <hyperlink ref="C1169" r:id="rId1168" tooltip="Завантажити сертифікат" display="Завантажити сертифікат"/>
    <hyperlink ref="C1170" r:id="rId1169" tooltip="Завантажити сертифікат" display="Завантажити сертифікат"/>
    <hyperlink ref="C1171" r:id="rId1170" tooltip="Завантажити сертифікат" display="Завантажити сертифікат"/>
    <hyperlink ref="C1172" r:id="rId1171" tooltip="Завантажити сертифікат" display="Завантажити сертифікат"/>
    <hyperlink ref="C1173" r:id="rId1172" tooltip="Завантажити сертифікат" display="Завантажити сертифікат"/>
    <hyperlink ref="C1174" r:id="rId1173" tooltip="Завантажити сертифікат" display="Завантажити сертифікат"/>
    <hyperlink ref="C1175" r:id="rId1174" tooltip="Завантажити сертифікат" display="Завантажити сертифікат"/>
    <hyperlink ref="C1176" r:id="rId1175" tooltip="Завантажити сертифікат" display="Завантажити сертифікат"/>
    <hyperlink ref="C1177" r:id="rId1176" tooltip="Завантажити сертифікат" display="Завантажити сертифікат"/>
    <hyperlink ref="C1178" r:id="rId1177" tooltip="Завантажити сертифікат" display="Завантажити сертифікат"/>
    <hyperlink ref="C1179" r:id="rId1178" tooltip="Завантажити сертифікат" display="Завантажити сертифікат"/>
    <hyperlink ref="C1180" r:id="rId1179" tooltip="Завантажити сертифікат" display="Завантажити сертифікат"/>
    <hyperlink ref="C1181" r:id="rId1180" tooltip="Завантажити сертифікат" display="Завантажити сертифікат"/>
    <hyperlink ref="C1182" r:id="rId1181" tooltip="Завантажити сертифікат" display="Завантажити сертифікат"/>
    <hyperlink ref="C1183" r:id="rId1182" tooltip="Завантажити сертифікат" display="Завантажити сертифікат"/>
    <hyperlink ref="C1184" r:id="rId1183" tooltip="Завантажити сертифікат" display="Завантажити сертифікат"/>
    <hyperlink ref="C1185" r:id="rId1184" tooltip="Завантажити сертифікат" display="Завантажити сертифікат"/>
    <hyperlink ref="C1186" r:id="rId1185" tooltip="Завантажити сертифікат" display="Завантажити сертифікат"/>
    <hyperlink ref="C1187" r:id="rId1186" tooltip="Завантажити сертифікат" display="Завантажити сертифікат"/>
    <hyperlink ref="C1188" r:id="rId1187" tooltip="Завантажити сертифікат" display="Завантажити сертифікат"/>
    <hyperlink ref="C1189" r:id="rId1188" tooltip="Завантажити сертифікат" display="Завантажити сертифікат"/>
    <hyperlink ref="C1190" r:id="rId1189" tooltip="Завантажити сертифікат" display="Завантажити сертифікат"/>
    <hyperlink ref="C1191" r:id="rId1190" tooltip="Завантажити сертифікат" display="Завантажити сертифікат"/>
    <hyperlink ref="C1192" r:id="rId1191" tooltip="Завантажити сертифікат" display="Завантажити сертифікат"/>
    <hyperlink ref="C1193" r:id="rId1192" tooltip="Завантажити сертифікат" display="Завантажити сертифікат"/>
    <hyperlink ref="C1194" r:id="rId1193" tooltip="Завантажити сертифікат" display="Завантажити сертифікат"/>
    <hyperlink ref="C1195" r:id="rId1194" tooltip="Завантажити сертифікат" display="Завантажити сертифікат"/>
    <hyperlink ref="C1196" r:id="rId1195" tooltip="Завантажити сертифікат" display="Завантажити сертифікат"/>
    <hyperlink ref="C1197" r:id="rId1196" tooltip="Завантажити сертифікат" display="Завантажити сертифікат"/>
    <hyperlink ref="C1198" r:id="rId1197" tooltip="Завантажити сертифікат" display="Завантажити сертифікат"/>
    <hyperlink ref="C1199" r:id="rId1198" tooltip="Завантажити сертифікат" display="Завантажити сертифікат"/>
    <hyperlink ref="C1200" r:id="rId1199" tooltip="Завантажити сертифікат" display="Завантажити сертифікат"/>
    <hyperlink ref="C1201" r:id="rId1200" tooltip="Завантажити сертифікат" display="Завантажити сертифікат"/>
    <hyperlink ref="C1202" r:id="rId1201" tooltip="Завантажити сертифікат" display="Завантажити сертифікат"/>
    <hyperlink ref="C1203" r:id="rId1202" tooltip="Завантажити сертифікат" display="Завантажити сертифікат"/>
    <hyperlink ref="C1204" r:id="rId1203" tooltip="Завантажити сертифікат" display="Завантажити сертифікат"/>
    <hyperlink ref="C1205" r:id="rId1204" tooltip="Завантажити сертифікат" display="Завантажити сертифікат"/>
    <hyperlink ref="C1206" r:id="rId1205" tooltip="Завантажити сертифікат" display="Завантажити сертифікат"/>
    <hyperlink ref="C1207" r:id="rId1206" tooltip="Завантажити сертифікат" display="Завантажити сертифікат"/>
    <hyperlink ref="C1208" r:id="rId1207" tooltip="Завантажити сертифікат" display="Завантажити сертифікат"/>
    <hyperlink ref="C1209" r:id="rId1208" tooltip="Завантажити сертифікат" display="Завантажити сертифікат"/>
    <hyperlink ref="C1210" r:id="rId1209" tooltip="Завантажити сертифікат" display="Завантажити сертифікат"/>
    <hyperlink ref="C1211" r:id="rId1210" tooltip="Завантажити сертифікат" display="Завантажити сертифікат"/>
    <hyperlink ref="C1212" r:id="rId1211" tooltip="Завантажити сертифікат" display="Завантажити сертифікат"/>
    <hyperlink ref="C1213" r:id="rId1212" tooltip="Завантажити сертифікат" display="Завантажити сертифікат"/>
    <hyperlink ref="C1214" r:id="rId1213" tooltip="Завантажити сертифікат" display="Завантажити сертифікат"/>
    <hyperlink ref="C1215" r:id="rId1214" tooltip="Завантажити сертифікат" display="Завантажити сертифікат"/>
    <hyperlink ref="C1216" r:id="rId1215" tooltip="Завантажити сертифікат" display="Завантажити сертифікат"/>
    <hyperlink ref="C1217" r:id="rId1216" tooltip="Завантажити сертифікат" display="Завантажити сертифікат"/>
    <hyperlink ref="C1218" r:id="rId1217" tooltip="Завантажити сертифікат" display="Завантажити сертифікат"/>
    <hyperlink ref="C1219" r:id="rId1218" tooltip="Завантажити сертифікат" display="Завантажити сертифікат"/>
    <hyperlink ref="C1220" r:id="rId1219" tooltip="Завантажити сертифікат" display="Завантажити сертифікат"/>
    <hyperlink ref="C1221" r:id="rId1220" tooltip="Завантажити сертифікат" display="Завантажити сертифікат"/>
    <hyperlink ref="C1222" r:id="rId1221" tooltip="Завантажити сертифікат" display="Завантажити сертифікат"/>
    <hyperlink ref="C1223" r:id="rId1222" tooltip="Завантажити сертифікат" display="Завантажити сертифікат"/>
    <hyperlink ref="C1224" r:id="rId1223" tooltip="Завантажити сертифікат" display="Завантажити сертифікат"/>
    <hyperlink ref="C1225" r:id="rId1224" tooltip="Завантажити сертифікат" display="Завантажити сертифікат"/>
    <hyperlink ref="C1226" r:id="rId1225" tooltip="Завантажити сертифікат" display="Завантажити сертифікат"/>
    <hyperlink ref="C1227" r:id="rId1226" tooltip="Завантажити сертифікат" display="Завантажити сертифікат"/>
    <hyperlink ref="C1228" r:id="rId1227" tooltip="Завантажити сертифікат" display="Завантажити сертифікат"/>
    <hyperlink ref="C1229" r:id="rId1228" tooltip="Завантажити сертифікат" display="Завантажити сертифікат"/>
    <hyperlink ref="C1230" r:id="rId1229" tooltip="Завантажити сертифікат" display="Завантажити сертифікат"/>
    <hyperlink ref="C1231" r:id="rId1230" tooltip="Завантажити сертифікат" display="Завантажити сертифікат"/>
    <hyperlink ref="C1232" r:id="rId1231" tooltip="Завантажити сертифікат" display="Завантажити сертифікат"/>
    <hyperlink ref="C1233" r:id="rId1232" tooltip="Завантажити сертифікат" display="Завантажити сертифікат"/>
    <hyperlink ref="C1234" r:id="rId1233" tooltip="Завантажити сертифікат" display="Завантажити сертифікат"/>
    <hyperlink ref="C1235" r:id="rId1234" tooltip="Завантажити сертифікат" display="Завантажити сертифікат"/>
    <hyperlink ref="C1236" r:id="rId1235" tooltip="Завантажити сертифікат" display="Завантажити сертифікат"/>
    <hyperlink ref="C1237" r:id="rId1236" tooltip="Завантажити сертифікат" display="Завантажити сертифікат"/>
    <hyperlink ref="C1238" r:id="rId1237" tooltip="Завантажити сертифікат" display="Завантажити сертифікат"/>
    <hyperlink ref="C1239" r:id="rId1238" tooltip="Завантажити сертифікат" display="Завантажити сертифікат"/>
    <hyperlink ref="C1240" r:id="rId1239" tooltip="Завантажити сертифікат" display="Завантажити сертифікат"/>
    <hyperlink ref="C1241" r:id="rId1240" tooltip="Завантажити сертифікат" display="Завантажити сертифікат"/>
    <hyperlink ref="C1242" r:id="rId1241" tooltip="Завантажити сертифікат" display="Завантажити сертифікат"/>
    <hyperlink ref="C1243" r:id="rId1242" tooltip="Завантажити сертифікат" display="Завантажити сертифікат"/>
    <hyperlink ref="C1244" r:id="rId1243" tooltip="Завантажити сертифікат" display="Завантажити сертифікат"/>
    <hyperlink ref="C1245" r:id="rId1244" tooltip="Завантажити сертифікат" display="Завантажити сертифікат"/>
    <hyperlink ref="C1246" r:id="rId1245" tooltip="Завантажити сертифікат" display="Завантажити сертифікат"/>
    <hyperlink ref="C1247" r:id="rId1246" tooltip="Завантажити сертифікат" display="Завантажити сертифікат"/>
    <hyperlink ref="C1248" r:id="rId1247" tooltip="Завантажити сертифікат" display="Завантажити сертифікат"/>
    <hyperlink ref="C1249" r:id="rId1248" tooltip="Завантажити сертифікат" display="Завантажити сертифікат"/>
    <hyperlink ref="C1250" r:id="rId1249" tooltip="Завантажити сертифікат" display="Завантажити сертифікат"/>
    <hyperlink ref="C1251" r:id="rId1250" tooltip="Завантажити сертифікат" display="Завантажити сертифікат"/>
    <hyperlink ref="C1252" r:id="rId1251" tooltip="Завантажити сертифікат" display="Завантажити сертифікат"/>
    <hyperlink ref="C1253" r:id="rId1252" tooltip="Завантажити сертифікат" display="Завантажити сертифікат"/>
    <hyperlink ref="C1254" r:id="rId1253" tooltip="Завантажити сертифікат" display="Завантажити сертифікат"/>
    <hyperlink ref="C1255" r:id="rId1254" tooltip="Завантажити сертифікат" display="Завантажити сертифікат"/>
    <hyperlink ref="C1256" r:id="rId1255" tooltip="Завантажити сертифікат" display="Завантажити сертифікат"/>
    <hyperlink ref="C1257" r:id="rId1256" tooltip="Завантажити сертифікат" display="Завантажити сертифікат"/>
    <hyperlink ref="C1258" r:id="rId1257" tooltip="Завантажити сертифікат" display="Завантажити сертифікат"/>
    <hyperlink ref="C1259" r:id="rId1258" tooltip="Завантажити сертифікат" display="Завантажити сертифікат"/>
    <hyperlink ref="C1260" r:id="rId1259" tooltip="Завантажити сертифікат" display="Завантажити сертифікат"/>
    <hyperlink ref="C1261" r:id="rId1260" tooltip="Завантажити сертифікат" display="Завантажити сертифікат"/>
    <hyperlink ref="C1262" r:id="rId1261" tooltip="Завантажити сертифікат" display="Завантажити сертифікат"/>
    <hyperlink ref="C1263" r:id="rId1262" tooltip="Завантажити сертифікат" display="Завантажити сертифікат"/>
    <hyperlink ref="C1264" r:id="rId1263" tooltip="Завантажити сертифікат" display="Завантажити сертифікат"/>
    <hyperlink ref="C1265" r:id="rId1264" tooltip="Завантажити сертифікат" display="Завантажити сертифікат"/>
    <hyperlink ref="C1266" r:id="rId1265" tooltip="Завантажити сертифікат" display="Завантажити сертифікат"/>
    <hyperlink ref="C1267" r:id="rId1266" tooltip="Завантажити сертифікат" display="Завантажити сертифікат"/>
    <hyperlink ref="C1268" r:id="rId1267" tooltip="Завантажити сертифікат" display="Завантажити сертифікат"/>
    <hyperlink ref="C1269" r:id="rId1268" tooltip="Завантажити сертифікат" display="Завантажити сертифікат"/>
    <hyperlink ref="C1270" r:id="rId1269" tooltip="Завантажити сертифікат" display="Завантажити сертифікат"/>
    <hyperlink ref="C1271" r:id="rId1270" tooltip="Завантажити сертифікат" display="Завантажити сертифікат"/>
    <hyperlink ref="C1272" r:id="rId1271" tooltip="Завантажити сертифікат" display="Завантажити сертифікат"/>
    <hyperlink ref="C1273" r:id="rId1272" tooltip="Завантажити сертифікат" display="Завантажити сертифікат"/>
    <hyperlink ref="C1274" r:id="rId1273" tooltip="Завантажити сертифікат" display="Завантажити сертифікат"/>
    <hyperlink ref="C1275" r:id="rId1274" tooltip="Завантажити сертифікат" display="Завантажити сертифікат"/>
    <hyperlink ref="C1276" r:id="rId1275" tooltip="Завантажити сертифікат" display="Завантажити сертифікат"/>
    <hyperlink ref="C1277" r:id="rId1276" tooltip="Завантажити сертифікат" display="Завантажити сертифікат"/>
    <hyperlink ref="C1278" r:id="rId1277" tooltip="Завантажити сертифікат" display="Завантажити сертифікат"/>
    <hyperlink ref="C1279" r:id="rId1278" tooltip="Завантажити сертифікат" display="Завантажити сертифікат"/>
    <hyperlink ref="C1280" r:id="rId1279" tooltip="Завантажити сертифікат" display="Завантажити сертифікат"/>
    <hyperlink ref="C1281" r:id="rId1280" tooltip="Завантажити сертифікат" display="Завантажити сертифікат"/>
    <hyperlink ref="C1282" r:id="rId1281" tooltip="Завантажити сертифікат" display="Завантажити сертифікат"/>
    <hyperlink ref="C1283" r:id="rId1282" tooltip="Завантажити сертифікат" display="Завантажити сертифікат"/>
    <hyperlink ref="C1284" r:id="rId1283" tooltip="Завантажити сертифікат" display="Завантажити сертифікат"/>
    <hyperlink ref="C1285" r:id="rId1284" tooltip="Завантажити сертифікат" display="Завантажити сертифікат"/>
    <hyperlink ref="C1286" r:id="rId1285" tooltip="Завантажити сертифікат" display="Завантажити сертифікат"/>
    <hyperlink ref="C1287" r:id="rId1286" tooltip="Завантажити сертифікат" display="Завантажити сертифікат"/>
    <hyperlink ref="C1288" r:id="rId1287" tooltip="Завантажити сертифікат" display="Завантажити сертифікат"/>
    <hyperlink ref="C1289" r:id="rId1288" tooltip="Завантажити сертифікат" display="Завантажити сертифікат"/>
    <hyperlink ref="C1290" r:id="rId1289" tooltip="Завантажити сертифікат" display="Завантажити сертифікат"/>
    <hyperlink ref="C1291" r:id="rId1290" tooltip="Завантажити сертифікат" display="Завантажити сертифікат"/>
    <hyperlink ref="C1292" r:id="rId1291" tooltip="Завантажити сертифікат" display="Завантажити сертифікат"/>
    <hyperlink ref="C1293" r:id="rId1292" tooltip="Завантажити сертифікат" display="Завантажити сертифікат"/>
    <hyperlink ref="C1294" r:id="rId1293" tooltip="Завантажити сертифікат" display="Завантажити сертифікат"/>
    <hyperlink ref="C1295" r:id="rId1294" tooltip="Завантажити сертифікат" display="Завантажити сертифікат"/>
    <hyperlink ref="C1296" r:id="rId1295" tooltip="Завантажити сертифікат" display="Завантажити сертифікат"/>
    <hyperlink ref="C1297" r:id="rId1296" tooltip="Завантажити сертифікат" display="Завантажити сертифікат"/>
    <hyperlink ref="C1298" r:id="rId1297" tooltip="Завантажити сертифікат" display="Завантажити сертифікат"/>
    <hyperlink ref="C1299" r:id="rId1298" tooltip="Завантажити сертифікат" display="Завантажити сертифікат"/>
    <hyperlink ref="C1300" r:id="rId1299" tooltip="Завантажити сертифікат" display="Завантажити сертифікат"/>
    <hyperlink ref="C1301" r:id="rId1300" tooltip="Завантажити сертифікат" display="Завантажити сертифікат"/>
    <hyperlink ref="C1302" r:id="rId1301" tooltip="Завантажити сертифікат" display="Завантажити сертифікат"/>
    <hyperlink ref="C1303" r:id="rId1302" tooltip="Завантажити сертифікат" display="Завантажити сертифікат"/>
    <hyperlink ref="C1304" r:id="rId1303" tooltip="Завантажити сертифікат" display="Завантажити сертифікат"/>
    <hyperlink ref="C1305" r:id="rId1304" tooltip="Завантажити сертифікат" display="Завантажити сертифікат"/>
    <hyperlink ref="C1306" r:id="rId1305" tooltip="Завантажити сертифікат" display="Завантажити сертифікат"/>
    <hyperlink ref="C1307" r:id="rId1306" tooltip="Завантажити сертифікат" display="Завантажити сертифікат"/>
    <hyperlink ref="C1308" r:id="rId1307" tooltip="Завантажити сертифікат" display="Завантажити сертифікат"/>
    <hyperlink ref="C1309" r:id="rId1308" tooltip="Завантажити сертифікат" display="Завантажити сертифікат"/>
    <hyperlink ref="C1310" r:id="rId1309" tooltip="Завантажити сертифікат" display="Завантажити сертифікат"/>
    <hyperlink ref="C1311" r:id="rId1310" tooltip="Завантажити сертифікат" display="Завантажити сертифікат"/>
    <hyperlink ref="C1312" r:id="rId1311" tooltip="Завантажити сертифікат" display="Завантажити сертифікат"/>
    <hyperlink ref="C1313" r:id="rId1312" tooltip="Завантажити сертифікат" display="Завантажити сертифікат"/>
    <hyperlink ref="C1314" r:id="rId1313" tooltip="Завантажити сертифікат" display="Завантажити сертифікат"/>
    <hyperlink ref="C1315" r:id="rId1314" tooltip="Завантажити сертифікат" display="Завантажити сертифікат"/>
    <hyperlink ref="C1316" r:id="rId1315" tooltip="Завантажити сертифікат" display="Завантажити сертифікат"/>
    <hyperlink ref="C1317" r:id="rId1316" tooltip="Завантажити сертифікат" display="Завантажити сертифікат"/>
    <hyperlink ref="C1318" r:id="rId1317" tooltip="Завантажити сертифікат" display="Завантажити сертифікат"/>
    <hyperlink ref="C1319" r:id="rId1318" tooltip="Завантажити сертифікат" display="Завантажити сертифікат"/>
    <hyperlink ref="C1320" r:id="rId1319" tooltip="Завантажити сертифікат" display="Завантажити сертифікат"/>
    <hyperlink ref="C1321" r:id="rId1320" tooltip="Завантажити сертифікат" display="Завантажити сертифікат"/>
    <hyperlink ref="C1322" r:id="rId1321" tooltip="Завантажити сертифікат" display="Завантажити сертифікат"/>
    <hyperlink ref="C1323" r:id="rId1322" tooltip="Завантажити сертифікат" display="Завантажити сертифікат"/>
    <hyperlink ref="C1324" r:id="rId1323" tooltip="Завантажити сертифікат" display="Завантажити сертифікат"/>
    <hyperlink ref="C1325" r:id="rId1324" tooltip="Завантажити сертифікат" display="Завантажити сертифікат"/>
    <hyperlink ref="C1326" r:id="rId1325" tooltip="Завантажити сертифікат" display="Завантажити сертифікат"/>
    <hyperlink ref="C1327" r:id="rId1326" tooltip="Завантажити сертифікат" display="Завантажити сертифікат"/>
    <hyperlink ref="C1328" r:id="rId1327" tooltip="Завантажити сертифікат" display="Завантажити сертифікат"/>
    <hyperlink ref="C1329" r:id="rId1328" tooltip="Завантажити сертифікат" display="Завантажити сертифікат"/>
    <hyperlink ref="C1330" r:id="rId1329" tooltip="Завантажити сертифікат" display="Завантажити сертифікат"/>
    <hyperlink ref="C1331" r:id="rId1330" tooltip="Завантажити сертифікат" display="Завантажити сертифікат"/>
    <hyperlink ref="C1332" r:id="rId1331" tooltip="Завантажити сертифікат" display="Завантажити сертифікат"/>
    <hyperlink ref="C1333" r:id="rId1332" tooltip="Завантажити сертифікат" display="Завантажити сертифікат"/>
    <hyperlink ref="C1334" r:id="rId1333" tooltip="Завантажити сертифікат" display="Завантажити сертифікат"/>
    <hyperlink ref="C1335" r:id="rId1334" tooltip="Завантажити сертифікат" display="Завантажити сертифікат"/>
    <hyperlink ref="C1336" r:id="rId1335" tooltip="Завантажити сертифікат" display="Завантажити сертифікат"/>
    <hyperlink ref="C1337" r:id="rId1336" tooltip="Завантажити сертифікат" display="Завантажити сертифікат"/>
    <hyperlink ref="C1338" r:id="rId1337" tooltip="Завантажити сертифікат" display="Завантажити сертифікат"/>
    <hyperlink ref="C1339" r:id="rId1338" tooltip="Завантажити сертифікат" display="Завантажити сертифікат"/>
    <hyperlink ref="C1340" r:id="rId1339" tooltip="Завантажити сертифікат" display="Завантажити сертифікат"/>
    <hyperlink ref="C1341" r:id="rId1340" tooltip="Завантажити сертифікат" display="Завантажити сертифікат"/>
    <hyperlink ref="C1342" r:id="rId1341" tooltip="Завантажити сертифікат" display="Завантажити сертифікат"/>
    <hyperlink ref="C1343" r:id="rId1342" tooltip="Завантажити сертифікат" display="Завантажити сертифікат"/>
    <hyperlink ref="C1344" r:id="rId1343" tooltip="Завантажити сертифікат" display="Завантажити сертифікат"/>
    <hyperlink ref="C1345" r:id="rId1344" tooltip="Завантажити сертифікат" display="Завантажити сертифікат"/>
    <hyperlink ref="C1346" r:id="rId1345" tooltip="Завантажити сертифікат" display="Завантажити сертифікат"/>
    <hyperlink ref="C1347" r:id="rId1346" tooltip="Завантажити сертифікат" display="Завантажити сертифікат"/>
    <hyperlink ref="C1348" r:id="rId1347" tooltip="Завантажити сертифікат" display="Завантажити сертифікат"/>
    <hyperlink ref="C1349" r:id="rId1348" tooltip="Завантажити сертифікат" display="Завантажити сертифікат"/>
    <hyperlink ref="C1350" r:id="rId1349" tooltip="Завантажити сертифікат" display="Завантажити сертифікат"/>
    <hyperlink ref="C1351" r:id="rId1350" tooltip="Завантажити сертифікат" display="Завантажити сертифікат"/>
    <hyperlink ref="C1352" r:id="rId1351" tooltip="Завантажити сертифікат" display="Завантажити сертифікат"/>
    <hyperlink ref="C1353" r:id="rId1352" tooltip="Завантажити сертифікат" display="Завантажити сертифікат"/>
    <hyperlink ref="C1354" r:id="rId1353" tooltip="Завантажити сертифікат" display="Завантажити сертифікат"/>
    <hyperlink ref="C1355" r:id="rId1354" tooltip="Завантажити сертифікат" display="Завантажити сертифікат"/>
    <hyperlink ref="C1356" r:id="rId1355" tooltip="Завантажити сертифікат" display="Завантажити сертифікат"/>
    <hyperlink ref="C1357" r:id="rId1356" tooltip="Завантажити сертифікат" display="Завантажити сертифікат"/>
    <hyperlink ref="C1358" r:id="rId1357" tooltip="Завантажити сертифікат" display="Завантажити сертифікат"/>
    <hyperlink ref="C1359" r:id="rId1358" tooltip="Завантажити сертифікат" display="Завантажити сертифікат"/>
    <hyperlink ref="C1360" r:id="rId1359" tooltip="Завантажити сертифікат" display="Завантажити сертифікат"/>
    <hyperlink ref="C1361" r:id="rId1360" tooltip="Завантажити сертифікат" display="Завантажити сертифікат"/>
    <hyperlink ref="C1362" r:id="rId1361" tooltip="Завантажити сертифікат" display="Завантажити сертифікат"/>
    <hyperlink ref="C1363" r:id="rId1362" tooltip="Завантажити сертифікат" display="Завантажити сертифікат"/>
    <hyperlink ref="C1364" r:id="rId1363" tooltip="Завантажити сертифікат" display="Завантажити сертифікат"/>
    <hyperlink ref="C1365" r:id="rId1364" tooltip="Завантажити сертифікат" display="Завантажити сертифікат"/>
    <hyperlink ref="C1366" r:id="rId1365" tooltip="Завантажити сертифікат" display="Завантажити сертифікат"/>
    <hyperlink ref="C1367" r:id="rId1366" tooltip="Завантажити сертифікат" display="Завантажити сертифікат"/>
    <hyperlink ref="C1368" r:id="rId1367" tooltip="Завантажити сертифікат" display="Завантажити сертифікат"/>
    <hyperlink ref="C1369" r:id="rId1368" tooltip="Завантажити сертифікат" display="Завантажити сертифікат"/>
    <hyperlink ref="C1370" r:id="rId1369" tooltip="Завантажити сертифікат" display="Завантажити сертифікат"/>
    <hyperlink ref="C1371" r:id="rId1370" tooltip="Завантажити сертифікат" display="Завантажити сертифікат"/>
    <hyperlink ref="C1372" r:id="rId1371" tooltip="Завантажити сертифікат" display="Завантажити сертифікат"/>
    <hyperlink ref="C1373" r:id="rId1372" tooltip="Завантажити сертифікат" display="Завантажити сертифікат"/>
    <hyperlink ref="C1374" r:id="rId1373" tooltip="Завантажити сертифікат" display="Завантажити сертифікат"/>
    <hyperlink ref="C1375" r:id="rId1374" tooltip="Завантажити сертифікат" display="Завантажити сертифікат"/>
    <hyperlink ref="C1376" r:id="rId1375" tooltip="Завантажити сертифікат" display="Завантажити сертифікат"/>
    <hyperlink ref="C1377" r:id="rId1376" tooltip="Завантажити сертифікат" display="Завантажити сертифікат"/>
    <hyperlink ref="C1378" r:id="rId1377" tooltip="Завантажити сертифікат" display="Завантажити сертифікат"/>
    <hyperlink ref="C1379" r:id="rId1378" tooltip="Завантажити сертифікат" display="Завантажити сертифікат"/>
    <hyperlink ref="C1380" r:id="rId1379" tooltip="Завантажити сертифікат" display="Завантажити сертифікат"/>
    <hyperlink ref="C1381" r:id="rId1380" tooltip="Завантажити сертифікат" display="Завантажити сертифікат"/>
    <hyperlink ref="C1382" r:id="rId1381" tooltip="Завантажити сертифікат" display="Завантажити сертифікат"/>
    <hyperlink ref="C1383" r:id="rId1382" tooltip="Завантажити сертифікат" display="Завантажити сертифікат"/>
    <hyperlink ref="C1384" r:id="rId1383" tooltip="Завантажити сертифікат" display="Завантажити сертифікат"/>
    <hyperlink ref="C1385" r:id="rId1384" tooltip="Завантажити сертифікат" display="Завантажити сертифікат"/>
    <hyperlink ref="C1386" r:id="rId1385" tooltip="Завантажити сертифікат" display="Завантажити сертифікат"/>
    <hyperlink ref="C1387" r:id="rId1386" tooltip="Завантажити сертифікат" display="Завантажити сертифікат"/>
    <hyperlink ref="C1388" r:id="rId1387" tooltip="Завантажити сертифікат" display="Завантажити сертифікат"/>
    <hyperlink ref="C1389" r:id="rId1388" tooltip="Завантажити сертифікат" display="Завантажити сертифікат"/>
    <hyperlink ref="C1390" r:id="rId1389" tooltip="Завантажити сертифікат" display="Завантажити сертифікат"/>
    <hyperlink ref="C1391" r:id="rId1390" tooltip="Завантажити сертифікат" display="Завантажити сертифікат"/>
    <hyperlink ref="C1392" r:id="rId1391" tooltip="Завантажити сертифікат" display="Завантажити сертифікат"/>
    <hyperlink ref="C1393" r:id="rId1392" tooltip="Завантажити сертифікат" display="Завантажити сертифікат"/>
    <hyperlink ref="C1394" r:id="rId1393" tooltip="Завантажити сертифікат" display="Завантажити сертифікат"/>
    <hyperlink ref="C1395" r:id="rId1394" tooltip="Завантажити сертифікат" display="Завантажити сертифікат"/>
    <hyperlink ref="C1396" r:id="rId1395" tooltip="Завантажити сертифікат" display="Завантажити сертифікат"/>
    <hyperlink ref="C1397" r:id="rId1396" tooltip="Завантажити сертифікат" display="Завантажити сертифікат"/>
    <hyperlink ref="C1398" r:id="rId1397" tooltip="Завантажити сертифікат" display="Завантажити сертифікат"/>
    <hyperlink ref="C1399" r:id="rId1398" tooltip="Завантажити сертифікат" display="Завантажити сертифікат"/>
    <hyperlink ref="C1400" r:id="rId1399" tooltip="Завантажити сертифікат" display="Завантажити сертифікат"/>
    <hyperlink ref="C1401" r:id="rId1400" tooltip="Завантажити сертифікат" display="Завантажити сертифікат"/>
    <hyperlink ref="C1402" r:id="rId1401" tooltip="Завантажити сертифікат" display="Завантажити сертифікат"/>
    <hyperlink ref="C1403" r:id="rId1402" tooltip="Завантажити сертифікат" display="Завантажити сертифікат"/>
    <hyperlink ref="C1404" r:id="rId1403" tooltip="Завантажити сертифікат" display="Завантажити сертифікат"/>
    <hyperlink ref="C1405" r:id="rId1404" tooltip="Завантажити сертифікат" display="Завантажити сертифікат"/>
    <hyperlink ref="C1406" r:id="rId1405" tooltip="Завантажити сертифікат" display="Завантажити сертифікат"/>
    <hyperlink ref="C1407" r:id="rId1406" tooltip="Завантажити сертифікат" display="Завантажити сертифікат"/>
    <hyperlink ref="C1408" r:id="rId1407" tooltip="Завантажити сертифікат" display="Завантажити сертифікат"/>
    <hyperlink ref="C1409" r:id="rId1408" tooltip="Завантажити сертифікат" display="Завантажити сертифікат"/>
    <hyperlink ref="C1410" r:id="rId1409" tooltip="Завантажити сертифікат" display="Завантажити сертифікат"/>
    <hyperlink ref="C1411" r:id="rId1410" tooltip="Завантажити сертифікат" display="Завантажити сертифікат"/>
    <hyperlink ref="C1412" r:id="rId1411" tooltip="Завантажити сертифікат" display="Завантажити сертифікат"/>
    <hyperlink ref="C1413" r:id="rId1412" tooltip="Завантажити сертифікат" display="Завантажити сертифікат"/>
    <hyperlink ref="C1414" r:id="rId1413" tooltip="Завантажити сертифікат" display="Завантажити сертифікат"/>
    <hyperlink ref="C1415" r:id="rId1414" tooltip="Завантажити сертифікат" display="Завантажити сертифікат"/>
    <hyperlink ref="C1416" r:id="rId1415" tooltip="Завантажити сертифікат" display="Завантажити сертифікат"/>
    <hyperlink ref="C1417" r:id="rId1416" tooltip="Завантажити сертифікат" display="Завантажити сертифікат"/>
    <hyperlink ref="C1418" r:id="rId1417" tooltip="Завантажити сертифікат" display="Завантажити сертифікат"/>
    <hyperlink ref="C1419" r:id="rId1418" tooltip="Завантажити сертифікат" display="Завантажити сертифікат"/>
    <hyperlink ref="C1420" r:id="rId1419" tooltip="Завантажити сертифікат" display="Завантажити сертифікат"/>
    <hyperlink ref="C1421" r:id="rId1420" tooltip="Завантажити сертифікат" display="Завантажити сертифікат"/>
    <hyperlink ref="C1422" r:id="rId1421" tooltip="Завантажити сертифікат" display="Завантажити сертифікат"/>
    <hyperlink ref="C1423" r:id="rId1422" tooltip="Завантажити сертифікат" display="Завантажити сертифікат"/>
    <hyperlink ref="C1424" r:id="rId1423" tooltip="Завантажити сертифікат" display="Завантажити сертифікат"/>
    <hyperlink ref="C1425" r:id="rId1424" tooltip="Завантажити сертифікат" display="Завантажити сертифікат"/>
    <hyperlink ref="C1426" r:id="rId1425" tooltip="Завантажити сертифікат" display="Завантажити сертифікат"/>
    <hyperlink ref="C1427" r:id="rId1426" tooltip="Завантажити сертифікат" display="Завантажити сертифікат"/>
    <hyperlink ref="C1428" r:id="rId1427" tooltip="Завантажити сертифікат" display="Завантажити сертифікат"/>
    <hyperlink ref="C1429" r:id="rId1428" tooltip="Завантажити сертифікат" display="Завантажити сертифікат"/>
    <hyperlink ref="C1430" r:id="rId1429" tooltip="Завантажити сертифікат" display="Завантажити сертифікат"/>
    <hyperlink ref="C1431" r:id="rId1430" tooltip="Завантажити сертифікат" display="Завантажити сертифікат"/>
    <hyperlink ref="C1432" r:id="rId1431" tooltip="Завантажити сертифікат" display="Завантажити сертифікат"/>
    <hyperlink ref="C1433" r:id="rId1432" tooltip="Завантажити сертифікат" display="Завантажити сертифікат"/>
    <hyperlink ref="C1434" r:id="rId1433" tooltip="Завантажити сертифікат" display="Завантажити сертифікат"/>
    <hyperlink ref="C1435" r:id="rId1434" tooltip="Завантажити сертифікат" display="Завантажити сертифікат"/>
    <hyperlink ref="C1436" r:id="rId1435" tooltip="Завантажити сертифікат" display="Завантажити сертифікат"/>
    <hyperlink ref="C1437" r:id="rId1436" tooltip="Завантажити сертифікат" display="Завантажити сертифікат"/>
    <hyperlink ref="C1438" r:id="rId1437" tooltip="Завантажити сертифікат" display="Завантажити сертифікат"/>
    <hyperlink ref="C1439" r:id="rId1438" tooltip="Завантажити сертифікат" display="Завантажити сертифікат"/>
    <hyperlink ref="C1440" r:id="rId1439" tooltip="Завантажити сертифікат" display="Завантажити сертифікат"/>
    <hyperlink ref="C1441" r:id="rId1440" tooltip="Завантажити сертифікат" display="Завантажити сертифікат"/>
    <hyperlink ref="C1442" r:id="rId1441" tooltip="Завантажити сертифікат" display="Завантажити сертифікат"/>
    <hyperlink ref="C1443" r:id="rId1442" tooltip="Завантажити сертифікат" display="Завантажити сертифікат"/>
    <hyperlink ref="C1444" r:id="rId1443" tooltip="Завантажити сертифікат" display="Завантажити сертифікат"/>
    <hyperlink ref="C1445" r:id="rId1444" tooltip="Завантажити сертифікат" display="Завантажити сертифікат"/>
    <hyperlink ref="C1446" r:id="rId1445" tooltip="Завантажити сертифікат" display="Завантажити сертифікат"/>
    <hyperlink ref="C1447" r:id="rId1446" tooltip="Завантажити сертифікат" display="Завантажити сертифікат"/>
    <hyperlink ref="C1448" r:id="rId1447" tooltip="Завантажити сертифікат" display="Завантажити сертифікат"/>
    <hyperlink ref="C1449" r:id="rId1448" tooltip="Завантажити сертифікат" display="Завантажити сертифікат"/>
    <hyperlink ref="C1450" r:id="rId1449" tooltip="Завантажити сертифікат" display="Завантажити сертифікат"/>
    <hyperlink ref="C1451" r:id="rId1450" tooltip="Завантажити сертифікат" display="Завантажити сертифікат"/>
    <hyperlink ref="C1452" r:id="rId1451" tooltip="Завантажити сертифікат" display="Завантажити сертифікат"/>
    <hyperlink ref="C1453" r:id="rId1452" tooltip="Завантажити сертифікат" display="Завантажити сертифікат"/>
    <hyperlink ref="C1454" r:id="rId1453" tooltip="Завантажити сертифікат" display="Завантажити сертифікат"/>
    <hyperlink ref="C1455" r:id="rId1454" tooltip="Завантажити сертифікат" display="Завантажити сертифікат"/>
    <hyperlink ref="C1456" r:id="rId1455" tooltip="Завантажити сертифікат" display="Завантажити сертифікат"/>
    <hyperlink ref="C1457" r:id="rId1456" tooltip="Завантажити сертифікат" display="Завантажити сертифікат"/>
    <hyperlink ref="C1458" r:id="rId1457" tooltip="Завантажити сертифікат" display="Завантажити сертифікат"/>
    <hyperlink ref="C1459" r:id="rId1458" tooltip="Завантажити сертифікат" display="Завантажити сертифікат"/>
    <hyperlink ref="C1460" r:id="rId1459" tooltip="Завантажити сертифікат" display="Завантажити сертифікат"/>
    <hyperlink ref="C1461" r:id="rId1460" tooltip="Завантажити сертифікат" display="Завантажити сертифікат"/>
    <hyperlink ref="C1462" r:id="rId1461" tooltip="Завантажити сертифікат" display="Завантажити сертифікат"/>
    <hyperlink ref="C1463" r:id="rId1462" tooltip="Завантажити сертифікат" display="Завантажити сертифікат"/>
    <hyperlink ref="C1464" r:id="rId1463" tooltip="Завантажити сертифікат" display="Завантажити сертифікат"/>
    <hyperlink ref="C1465" r:id="rId1464" tooltip="Завантажити сертифікат" display="Завантажити сертифікат"/>
    <hyperlink ref="C1466" r:id="rId1465" tooltip="Завантажити сертифікат" display="Завантажити сертифікат"/>
    <hyperlink ref="C1467" r:id="rId1466" tooltip="Завантажити сертифікат" display="Завантажити сертифікат"/>
    <hyperlink ref="C1468" r:id="rId1467" tooltip="Завантажити сертифікат" display="Завантажити сертифікат"/>
    <hyperlink ref="C1469" r:id="rId1468" tooltip="Завантажити сертифікат" display="Завантажити сертифікат"/>
    <hyperlink ref="C1470" r:id="rId1469" tooltip="Завантажити сертифікат" display="Завантажити сертифікат"/>
    <hyperlink ref="C1471" r:id="rId1470" tooltip="Завантажити сертифікат" display="Завантажити сертифікат"/>
    <hyperlink ref="C1472" r:id="rId1471" tooltip="Завантажити сертифікат" display="Завантажити сертифікат"/>
    <hyperlink ref="C1473" r:id="rId1472" tooltip="Завантажити сертифікат" display="Завантажити сертифікат"/>
    <hyperlink ref="C1474" r:id="rId1473" tooltip="Завантажити сертифікат" display="Завантажити сертифікат"/>
    <hyperlink ref="C1475" r:id="rId1474" tooltip="Завантажити сертифікат" display="Завантажити сертифікат"/>
    <hyperlink ref="C1476" r:id="rId1475" tooltip="Завантажити сертифікат" display="Завантажити сертифікат"/>
    <hyperlink ref="C1477" r:id="rId1476" tooltip="Завантажити сертифікат" display="Завантажити сертифікат"/>
    <hyperlink ref="C1478" r:id="rId1477" tooltip="Завантажити сертифікат" display="Завантажити сертифікат"/>
    <hyperlink ref="C1479" r:id="rId1478" tooltip="Завантажити сертифікат" display="Завантажити сертифікат"/>
    <hyperlink ref="C1480" r:id="rId1479" tooltip="Завантажити сертифікат" display="Завантажити сертифікат"/>
    <hyperlink ref="C1481" r:id="rId1480" tooltip="Завантажити сертифікат" display="Завантажити сертифікат"/>
    <hyperlink ref="C1482" r:id="rId1481" tooltip="Завантажити сертифікат" display="Завантажити сертифікат"/>
    <hyperlink ref="C1483" r:id="rId1482" tooltip="Завантажити сертифікат" display="Завантажити сертифікат"/>
    <hyperlink ref="C1484" r:id="rId1483" tooltip="Завантажити сертифікат" display="Завантажити сертифікат"/>
    <hyperlink ref="C1485" r:id="rId1484" tooltip="Завантажити сертифікат" display="Завантажити сертифікат"/>
    <hyperlink ref="C1486" r:id="rId1485" tooltip="Завантажити сертифікат" display="Завантажити сертифікат"/>
    <hyperlink ref="C1487" r:id="rId1486" tooltip="Завантажити сертифікат" display="Завантажити сертифікат"/>
    <hyperlink ref="C1488" r:id="rId1487" tooltip="Завантажити сертифікат" display="Завантажити сертифікат"/>
    <hyperlink ref="C1489" r:id="rId1488" tooltip="Завантажити сертифікат" display="Завантажити сертифікат"/>
    <hyperlink ref="C1490" r:id="rId1489" tooltip="Завантажити сертифікат" display="Завантажити сертифікат"/>
    <hyperlink ref="C1491" r:id="rId1490" tooltip="Завантажити сертифікат" display="Завантажити сертифікат"/>
    <hyperlink ref="C1492" r:id="rId1491" tooltip="Завантажити сертифікат" display="Завантажити сертифікат"/>
    <hyperlink ref="C1493" r:id="rId1492" tooltip="Завантажити сертифікат" display="Завантажити сертифікат"/>
    <hyperlink ref="C1494" r:id="rId1493" tooltip="Завантажити сертифікат" display="Завантажити сертифікат"/>
    <hyperlink ref="C1495" r:id="rId1494" tooltip="Завантажити сертифікат" display="Завантажити сертифікат"/>
    <hyperlink ref="C1496" r:id="rId1495" tooltip="Завантажити сертифікат" display="Завантажити сертифікат"/>
    <hyperlink ref="C1497" r:id="rId1496" tooltip="Завантажити сертифікат" display="Завантажити сертифікат"/>
    <hyperlink ref="C1498" r:id="rId1497" tooltip="Завантажити сертифікат" display="Завантажити сертифікат"/>
    <hyperlink ref="C1499" r:id="rId1498" tooltip="Завантажити сертифікат" display="Завантажити сертифікат"/>
    <hyperlink ref="C1500" r:id="rId1499" tooltip="Завантажити сертифікат" display="Завантажити сертифікат"/>
    <hyperlink ref="C1501" r:id="rId1500" tooltip="Завантажити сертифікат" display="Завантажити сертифікат"/>
    <hyperlink ref="C1502" r:id="rId1501" tooltip="Завантажити сертифікат" display="Завантажити сертифікат"/>
    <hyperlink ref="C1503" r:id="rId1502" tooltip="Завантажити сертифікат" display="Завантажити сертифікат"/>
    <hyperlink ref="C1504" r:id="rId1503" tooltip="Завантажити сертифікат" display="Завантажити сертифікат"/>
    <hyperlink ref="C1505" r:id="rId1504" tooltip="Завантажити сертифікат" display="Завантажити сертифікат"/>
    <hyperlink ref="C1506" r:id="rId1505" tooltip="Завантажити сертифікат" display="Завантажити сертифікат"/>
    <hyperlink ref="C1507" r:id="rId1506" tooltip="Завантажити сертифікат" display="Завантажити сертифікат"/>
    <hyperlink ref="C1508" r:id="rId1507" tooltip="Завантажити сертифікат" display="Завантажити сертифікат"/>
    <hyperlink ref="C1509" r:id="rId1508" tooltip="Завантажити сертифікат" display="Завантажити сертифікат"/>
    <hyperlink ref="C1510" r:id="rId1509" tooltip="Завантажити сертифікат" display="Завантажити сертифікат"/>
    <hyperlink ref="C1511" r:id="rId1510" tooltip="Завантажити сертифікат" display="Завантажити сертифікат"/>
    <hyperlink ref="C1512" r:id="rId1511" tooltip="Завантажити сертифікат" display="Завантажити сертифікат"/>
    <hyperlink ref="C1513" r:id="rId1512" tooltip="Завантажити сертифікат" display="Завантажити сертифікат"/>
  </hyperlinks>
  <pageMargins left="0.7" right="0.7" top="0.75" bottom="0.75" header="0.3" footer="0.3"/>
  <pageSetup orientation="portrait" r:id="rId15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Сидоренко Тетяна Анатоліївна</cp:lastModifiedBy>
  <dcterms:created xsi:type="dcterms:W3CDTF">2024-01-17T14:22:07Z</dcterms:created>
  <dcterms:modified xsi:type="dcterms:W3CDTF">2024-02-23T14:18:48Z</dcterms:modified>
  <cp:category/>
</cp:coreProperties>
</file>