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Пика Шахрая_2023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101" i="1" l="1"/>
  <c r="C1100" i="1" l="1"/>
  <c r="C1099" i="1"/>
  <c r="C1098" i="1"/>
  <c r="C1097" i="1"/>
  <c r="C1096" i="1" l="1"/>
  <c r="C1095" i="1"/>
  <c r="C1094" i="1"/>
  <c r="C1093" i="1"/>
  <c r="C1092" i="1"/>
  <c r="C1091" i="1"/>
  <c r="C1090" i="1"/>
  <c r="C1089" i="1"/>
  <c r="C1088" i="1" l="1"/>
  <c r="C1087" i="1"/>
  <c r="C1086" i="1"/>
  <c r="C1085" i="1"/>
  <c r="C1084" i="1"/>
  <c r="C1083" i="1"/>
  <c r="C1082" i="1"/>
  <c r="C1081" i="1"/>
  <c r="C1080" i="1"/>
  <c r="C1079" i="1"/>
  <c r="C1078" i="1" l="1"/>
  <c r="C1077" i="1"/>
  <c r="C1076" i="1" l="1"/>
  <c r="C1075" i="1"/>
  <c r="C1074" i="1"/>
  <c r="C1073" i="1"/>
  <c r="C1072" i="1"/>
  <c r="C1071" i="1"/>
  <c r="C1070" i="1"/>
  <c r="C1069" i="1"/>
  <c r="C1068" i="1"/>
  <c r="C1067" i="1"/>
  <c r="C1066" i="1" l="1"/>
  <c r="C1065" i="1" l="1"/>
  <c r="C1064" i="1"/>
  <c r="C1063" i="1"/>
  <c r="C1062" i="1"/>
  <c r="C1061" i="1"/>
  <c r="C1060" i="1"/>
  <c r="C1059" i="1"/>
  <c r="C1058" i="1"/>
  <c r="C1057" i="1"/>
  <c r="C1056" i="1"/>
  <c r="C1055" i="1"/>
  <c r="C1054" i="1" l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<sst xmlns="http://schemas.openxmlformats.org/spreadsheetml/2006/main" count="1103" uniqueCount="1092">
  <si>
    <t>ПІБ</t>
  </si>
  <si>
    <t>Посилання на сертифікат</t>
  </si>
  <si>
    <t>Субботін Тимофій</t>
  </si>
  <si>
    <t>Бугайчук Вікторія</t>
  </si>
  <si>
    <t>Волошин Олександр</t>
  </si>
  <si>
    <t>Писаренко Сергій</t>
  </si>
  <si>
    <t>Твердохліб Валерія</t>
  </si>
  <si>
    <t>Фанок Вікторія</t>
  </si>
  <si>
    <t>Божинська Олена</t>
  </si>
  <si>
    <t>Ящук Артем</t>
  </si>
  <si>
    <t>Яременко Данило</t>
  </si>
  <si>
    <t>Юхименко Аліна</t>
  </si>
  <si>
    <t>ГАВЕЙ ЮЛІЯ</t>
  </si>
  <si>
    <t>Масіян Дарʼя</t>
  </si>
  <si>
    <t>Фединишин Христина</t>
  </si>
  <si>
    <t>Данильчук Дар'я</t>
  </si>
  <si>
    <t>Рець Софія</t>
  </si>
  <si>
    <t>Олійник Вікторія</t>
  </si>
  <si>
    <t>Басенкова Тетяна Георгіївна</t>
  </si>
  <si>
    <t>Левченко Софія</t>
  </si>
  <si>
    <t>Любінецька Леся</t>
  </si>
  <si>
    <t>Тимченко Анастасія</t>
  </si>
  <si>
    <t>Дуднікова Марія</t>
  </si>
  <si>
    <t>Дерновий Єгор</t>
  </si>
  <si>
    <t>Гонтар Назар</t>
  </si>
  <si>
    <t>Літвінова Єлизавета</t>
  </si>
  <si>
    <t>Нефьодова Анна</t>
  </si>
  <si>
    <t>Приходько Марина</t>
  </si>
  <si>
    <t>Кравчук Єлизавета</t>
  </si>
  <si>
    <t>Федосєєв Владислав</t>
  </si>
  <si>
    <t>Іванюк Вікторія</t>
  </si>
  <si>
    <t>Дембіцька Єлизавета</t>
  </si>
  <si>
    <t xml:space="preserve"> Бугайчук Яна</t>
  </si>
  <si>
    <t xml:space="preserve"> Гайдаренко Валерія</t>
  </si>
  <si>
    <t xml:space="preserve"> Дашко Ангеліна</t>
  </si>
  <si>
    <t xml:space="preserve"> Свірідова Ольга</t>
  </si>
  <si>
    <t xml:space="preserve">  Дудар Вікторія</t>
  </si>
  <si>
    <t xml:space="preserve"> Галутіна Любов</t>
  </si>
  <si>
    <t>Мелещенко Анастасія</t>
  </si>
  <si>
    <t xml:space="preserve"> Кириленко Ольга</t>
  </si>
  <si>
    <t xml:space="preserve"> ТАРАСЕНКО ОЛЕКСАНДРА </t>
  </si>
  <si>
    <t xml:space="preserve"> Цибуляк Карина</t>
  </si>
  <si>
    <t xml:space="preserve"> Яворська Лілія</t>
  </si>
  <si>
    <t xml:space="preserve"> Дашавська Поліна</t>
  </si>
  <si>
    <t xml:space="preserve"> Дробиняк Катерина</t>
  </si>
  <si>
    <t xml:space="preserve"> Манько Ірина Олександрівна</t>
  </si>
  <si>
    <t xml:space="preserve"> Шевченко Олександр</t>
  </si>
  <si>
    <t xml:space="preserve"> Ткачова Анна</t>
  </si>
  <si>
    <t xml:space="preserve"> Хомич Катерина</t>
  </si>
  <si>
    <t>Дернова Софія</t>
  </si>
  <si>
    <t xml:space="preserve"> Швед Катерина</t>
  </si>
  <si>
    <t xml:space="preserve"> Рослякова Лілія</t>
  </si>
  <si>
    <t xml:space="preserve"> Суходольська Юлія</t>
  </si>
  <si>
    <t xml:space="preserve"> Марченко Дар'я</t>
  </si>
  <si>
    <t xml:space="preserve"> Скульська Віолетта</t>
  </si>
  <si>
    <t xml:space="preserve"> Федоренко Вікторія</t>
  </si>
  <si>
    <t xml:space="preserve"> Мирончук Вікторія</t>
  </si>
  <si>
    <t xml:space="preserve"> Литвиненко Катерина</t>
  </si>
  <si>
    <t xml:space="preserve"> Чубова Анастасія</t>
  </si>
  <si>
    <t xml:space="preserve"> Рачкован Владислав</t>
  </si>
  <si>
    <t xml:space="preserve"> Кравченко Тетяна</t>
  </si>
  <si>
    <t>Петреченко Софія</t>
  </si>
  <si>
    <t xml:space="preserve"> Шевченко Вероніка</t>
  </si>
  <si>
    <t xml:space="preserve"> КЛИМЕНКО АНАСТАСІЯ</t>
  </si>
  <si>
    <t xml:space="preserve"> Татарин Богдан</t>
  </si>
  <si>
    <t xml:space="preserve"> Ярема Соломія</t>
  </si>
  <si>
    <t xml:space="preserve"> Юзвак Каріна</t>
  </si>
  <si>
    <t xml:space="preserve">  Калінгер Соломія</t>
  </si>
  <si>
    <t xml:space="preserve"> Петухова Марія Володимирівна</t>
  </si>
  <si>
    <t xml:space="preserve"> Кулик Анастасія</t>
  </si>
  <si>
    <t xml:space="preserve"> Ревенко Марія</t>
  </si>
  <si>
    <t xml:space="preserve"> Тищенко Ліза</t>
  </si>
  <si>
    <t>Солдатенко Вікторія</t>
  </si>
  <si>
    <t xml:space="preserve"> Карауш Анастасія</t>
  </si>
  <si>
    <t xml:space="preserve"> Кацай Аліса</t>
  </si>
  <si>
    <t xml:space="preserve"> Добрінов Артем</t>
  </si>
  <si>
    <t>Ярмолюк Тимофій</t>
  </si>
  <si>
    <t xml:space="preserve"> Слободенюк Олег</t>
  </si>
  <si>
    <t xml:space="preserve"> Бойченко Юлія</t>
  </si>
  <si>
    <t xml:space="preserve"> Пономарьова Маргарита</t>
  </si>
  <si>
    <t xml:space="preserve"> Магда Валерія</t>
  </si>
  <si>
    <t xml:space="preserve"> Рехліцька Поліна</t>
  </si>
  <si>
    <t xml:space="preserve"> Сілін Дмитро</t>
  </si>
  <si>
    <t>Ярмолюк Давид</t>
  </si>
  <si>
    <t xml:space="preserve"> Татарінов Даніїл</t>
  </si>
  <si>
    <t>Трикіша Вікторія</t>
  </si>
  <si>
    <t xml:space="preserve"> Ткачук Ірина</t>
  </si>
  <si>
    <t xml:space="preserve"> Семчишин Матвій</t>
  </si>
  <si>
    <t xml:space="preserve"> САПСАЙ ВЛАДИСЛАВ</t>
  </si>
  <si>
    <t xml:space="preserve"> Бостан Максим</t>
  </si>
  <si>
    <t xml:space="preserve"> Пашко Вікторія</t>
  </si>
  <si>
    <t>Сергієнко Назар</t>
  </si>
  <si>
    <t xml:space="preserve"> Руссу Вікторія</t>
  </si>
  <si>
    <t xml:space="preserve"> Мільчук Вікторія</t>
  </si>
  <si>
    <t xml:space="preserve"> Клімкін Гордій</t>
  </si>
  <si>
    <t xml:space="preserve"> Хорт Каріна</t>
  </si>
  <si>
    <t xml:space="preserve"> Повстьянов Володимир</t>
  </si>
  <si>
    <t xml:space="preserve"> Кондря Ніколета</t>
  </si>
  <si>
    <t xml:space="preserve"> Панталій Марина</t>
  </si>
  <si>
    <t>КОПИЛ АЛЛА</t>
  </si>
  <si>
    <t xml:space="preserve"> Шкурат Поліна</t>
  </si>
  <si>
    <t xml:space="preserve"> Хруль Діана</t>
  </si>
  <si>
    <t xml:space="preserve"> Кочетова Катерина </t>
  </si>
  <si>
    <t xml:space="preserve"> Кладченко Єлизавета</t>
  </si>
  <si>
    <t xml:space="preserve"> Кравчук Віолетта</t>
  </si>
  <si>
    <t xml:space="preserve"> Сущик Соломія </t>
  </si>
  <si>
    <t xml:space="preserve"> Шестаков Максим </t>
  </si>
  <si>
    <t xml:space="preserve"> Тимбуровська Анна</t>
  </si>
  <si>
    <t>Слепцова Поліна</t>
  </si>
  <si>
    <t xml:space="preserve"> Червона Ксенія</t>
  </si>
  <si>
    <t>Махно Анастасія</t>
  </si>
  <si>
    <t>Поваляєва Діана</t>
  </si>
  <si>
    <t xml:space="preserve"> Дідух Анастасія</t>
  </si>
  <si>
    <t xml:space="preserve"> Жук Соломія</t>
  </si>
  <si>
    <t xml:space="preserve"> Сіреджук Данило </t>
  </si>
  <si>
    <t>Таргоній Вікторія</t>
  </si>
  <si>
    <t xml:space="preserve"> Сукач Богдан </t>
  </si>
  <si>
    <t xml:space="preserve"> Терентьєва Христина</t>
  </si>
  <si>
    <t xml:space="preserve"> Довгалюк Анастасія</t>
  </si>
  <si>
    <t xml:space="preserve"> Бєляєва Євгенія</t>
  </si>
  <si>
    <t xml:space="preserve"> Саманюк Вадим</t>
  </si>
  <si>
    <t xml:space="preserve"> Скотюк Давід</t>
  </si>
  <si>
    <t xml:space="preserve"> Колотило Валентин</t>
  </si>
  <si>
    <t xml:space="preserve"> Гушман Артур</t>
  </si>
  <si>
    <t>Марфей Остап</t>
  </si>
  <si>
    <t>Косік Вікторія</t>
  </si>
  <si>
    <t>Радченко Олександр</t>
  </si>
  <si>
    <t xml:space="preserve"> Кабанов Денис</t>
  </si>
  <si>
    <t xml:space="preserve"> Сорочинська Яна</t>
  </si>
  <si>
    <t xml:space="preserve"> Польовий Даніїл</t>
  </si>
  <si>
    <t xml:space="preserve"> Мазур Софія</t>
  </si>
  <si>
    <t xml:space="preserve"> Кравчук Максим</t>
  </si>
  <si>
    <t xml:space="preserve"> Блавацька Мар'яна</t>
  </si>
  <si>
    <t xml:space="preserve"> Сліпець Вікторія</t>
  </si>
  <si>
    <t xml:space="preserve"> Могильна Роксолана</t>
  </si>
  <si>
    <t xml:space="preserve"> Гриновець Вікторія</t>
  </si>
  <si>
    <t xml:space="preserve"> Білас Катя</t>
  </si>
  <si>
    <t>Гнатюк Катерина</t>
  </si>
  <si>
    <t>Данилюк Матвій</t>
  </si>
  <si>
    <t xml:space="preserve"> Шеремета Яна</t>
  </si>
  <si>
    <t xml:space="preserve"> Данилюк Софія</t>
  </si>
  <si>
    <t>Скотинянська Єва</t>
  </si>
  <si>
    <t xml:space="preserve"> Гнида Остап</t>
  </si>
  <si>
    <t xml:space="preserve"> Телішевська Божена</t>
  </si>
  <si>
    <t xml:space="preserve"> Федина Вікторія</t>
  </si>
  <si>
    <t xml:space="preserve"> Демишкевич Вероніка </t>
  </si>
  <si>
    <t>Кручкевич Остап</t>
  </si>
  <si>
    <t xml:space="preserve"> Старощук Марія</t>
  </si>
  <si>
    <t>Богданович Катерина</t>
  </si>
  <si>
    <t xml:space="preserve"> Оверченко Каріна</t>
  </si>
  <si>
    <t xml:space="preserve"> Шиманський Андрій</t>
  </si>
  <si>
    <t xml:space="preserve"> Стародубець Михайло</t>
  </si>
  <si>
    <t xml:space="preserve"> Мальцева Поліна</t>
  </si>
  <si>
    <t>Величко Анастасія</t>
  </si>
  <si>
    <t xml:space="preserve"> Пилипчук Олександр</t>
  </si>
  <si>
    <t xml:space="preserve"> Бондар Ярослав</t>
  </si>
  <si>
    <t xml:space="preserve"> Щербій Діана</t>
  </si>
  <si>
    <t>Ольхова Вікторія</t>
  </si>
  <si>
    <t>Мapчyк Kaтepинa Biктopiвнa</t>
  </si>
  <si>
    <t xml:space="preserve"> Кyшнip Aнacтaciя Baлeнтинiвнa</t>
  </si>
  <si>
    <t>Івaнчyк Aлiнa Mикoлaïвна</t>
  </si>
  <si>
    <t xml:space="preserve"> Зла Іванна Іванівна</t>
  </si>
  <si>
    <t xml:space="preserve"> Гура Ipинa Mиxaйлiвнa</t>
  </si>
  <si>
    <t>Бoлбoкa Bлaдиcлaв Гeopгiйoвич</t>
  </si>
  <si>
    <t>Юpкy Aннa-Mapiя Mиxaйлiвнa</t>
  </si>
  <si>
    <t>Фiлiпчyк Baлepiя Дмитpiвнa</t>
  </si>
  <si>
    <t>Унгурян Biтaлiй Cepгiйoвич</t>
  </si>
  <si>
    <t>Рoмaнчyк Iгop Iгopoвич</t>
  </si>
  <si>
    <t>Понич Aннa Oлeкcaндpiвнa</t>
  </si>
  <si>
    <t>Пецентій Анастасія Сергіївна</t>
  </si>
  <si>
    <t xml:space="preserve"> Чубенко Віка</t>
  </si>
  <si>
    <t xml:space="preserve"> Білоус Маша</t>
  </si>
  <si>
    <t>Різник Каміла</t>
  </si>
  <si>
    <t xml:space="preserve"> Пожар Ганна</t>
  </si>
  <si>
    <t>Боровіков Георгій</t>
  </si>
  <si>
    <t xml:space="preserve"> Кулик Владислава</t>
  </si>
  <si>
    <t xml:space="preserve"> Федосенко Ангеліна</t>
  </si>
  <si>
    <t xml:space="preserve"> Фурманець Михайло</t>
  </si>
  <si>
    <t xml:space="preserve">  Чорний Нестор</t>
  </si>
  <si>
    <t xml:space="preserve"> Чурсін Максим</t>
  </si>
  <si>
    <t>Довгань Софія</t>
  </si>
  <si>
    <t xml:space="preserve"> Золотов Віталій</t>
  </si>
  <si>
    <t>Лавренко Єлизавета</t>
  </si>
  <si>
    <t xml:space="preserve"> Плис Анастасія </t>
  </si>
  <si>
    <t xml:space="preserve"> Кравець Максим</t>
  </si>
  <si>
    <t xml:space="preserve"> Тимошенко Анастасія </t>
  </si>
  <si>
    <t>Четвертинівський Володимир</t>
  </si>
  <si>
    <t>Нікішина Галина</t>
  </si>
  <si>
    <t>Чупринська Владислава</t>
  </si>
  <si>
    <t>Козацька Марія</t>
  </si>
  <si>
    <t xml:space="preserve"> Мостепанюк Діана</t>
  </si>
  <si>
    <t xml:space="preserve"> Поліщук Артем</t>
  </si>
  <si>
    <t xml:space="preserve"> Хоменко Анастасія</t>
  </si>
  <si>
    <t xml:space="preserve"> Юрчук Богдан</t>
  </si>
  <si>
    <t xml:space="preserve">    Корнійчук Андрій</t>
  </si>
  <si>
    <t xml:space="preserve">  Чмир Олександр </t>
  </si>
  <si>
    <t xml:space="preserve"> Педашенко Аріна Олександрівна</t>
  </si>
  <si>
    <t xml:space="preserve"> Корчевна Дар'я Юріївна</t>
  </si>
  <si>
    <t xml:space="preserve"> Коваленко Аделіна Ярославівна </t>
  </si>
  <si>
    <t>Кошкалда Роман Валентинович</t>
  </si>
  <si>
    <t>Шпарук Катерина</t>
  </si>
  <si>
    <t xml:space="preserve"> Роздобудько Ганна</t>
  </si>
  <si>
    <t xml:space="preserve"> Крамаренко Василина</t>
  </si>
  <si>
    <t xml:space="preserve"> Лукша Іван</t>
  </si>
  <si>
    <t xml:space="preserve"> Провальний Ярослав</t>
  </si>
  <si>
    <t>Нікіфорова Уляна</t>
  </si>
  <si>
    <t>Зварич Сніжана</t>
  </si>
  <si>
    <t xml:space="preserve"> Черкашин Інна</t>
  </si>
  <si>
    <t>Бурка Христина</t>
  </si>
  <si>
    <t xml:space="preserve"> Петрик Анастасія</t>
  </si>
  <si>
    <t xml:space="preserve"> Кінах Вікторія</t>
  </si>
  <si>
    <t xml:space="preserve"> Греськів Вікторія</t>
  </si>
  <si>
    <t xml:space="preserve"> Тельний Дмитро</t>
  </si>
  <si>
    <t xml:space="preserve"> Косько Віолета</t>
  </si>
  <si>
    <t>Престинська Олена</t>
  </si>
  <si>
    <t xml:space="preserve"> Синчук Світлана</t>
  </si>
  <si>
    <t>Щербанич Анастасія</t>
  </si>
  <si>
    <t>Янчук Лілія</t>
  </si>
  <si>
    <t>Ременяк Вікторія</t>
  </si>
  <si>
    <t xml:space="preserve"> Владислава Омельяненко</t>
  </si>
  <si>
    <t xml:space="preserve"> Артем Долинський</t>
  </si>
  <si>
    <t xml:space="preserve"> Михайло Лайтер</t>
  </si>
  <si>
    <t>Євгенія Дейнека</t>
  </si>
  <si>
    <t>Золотарьов Артем</t>
  </si>
  <si>
    <t>Зінов'єв Іван</t>
  </si>
  <si>
    <t>Зінов'єв Микита</t>
  </si>
  <si>
    <t xml:space="preserve"> Гадяцька Ілона</t>
  </si>
  <si>
    <t>Белянчева Злата</t>
  </si>
  <si>
    <t xml:space="preserve"> Козлова Аріна</t>
  </si>
  <si>
    <t xml:space="preserve"> Міхно Карина</t>
  </si>
  <si>
    <t>Дашковська Анастасія</t>
  </si>
  <si>
    <t>Пелих Олександр</t>
  </si>
  <si>
    <t>Тарасенко Мирослав</t>
  </si>
  <si>
    <t xml:space="preserve"> Макаренко Маргарита</t>
  </si>
  <si>
    <t xml:space="preserve"> Штань Олександр</t>
  </si>
  <si>
    <t xml:space="preserve"> Лабунський Кирил</t>
  </si>
  <si>
    <t xml:space="preserve"> Душко Анастасія</t>
  </si>
  <si>
    <t xml:space="preserve"> Лиходій Захар</t>
  </si>
  <si>
    <t>Поярков Артем</t>
  </si>
  <si>
    <t>Гандзюк Вікторія Олександрівна</t>
  </si>
  <si>
    <t>Романченко Крістіна</t>
  </si>
  <si>
    <t xml:space="preserve"> Карпюк Діана</t>
  </si>
  <si>
    <t xml:space="preserve"> Багінська Анастасія</t>
  </si>
  <si>
    <t xml:space="preserve"> Ковальчук Вікторія</t>
  </si>
  <si>
    <t xml:space="preserve"> Рибаченко Тетяна</t>
  </si>
  <si>
    <t>Ір'янов Єгор</t>
  </si>
  <si>
    <t>Федорук Ксенія</t>
  </si>
  <si>
    <t xml:space="preserve"> Горьова Дар'я</t>
  </si>
  <si>
    <t xml:space="preserve"> Онищенко Анна</t>
  </si>
  <si>
    <t xml:space="preserve"> Сахно Вікторія</t>
  </si>
  <si>
    <t>Луцишин Богдан</t>
  </si>
  <si>
    <t>Петренко Євгеній Іванович</t>
  </si>
  <si>
    <t xml:space="preserve"> Лемещук Ілля</t>
  </si>
  <si>
    <t xml:space="preserve"> Сохацька Марія</t>
  </si>
  <si>
    <t xml:space="preserve"> Ліщинський Давід</t>
  </si>
  <si>
    <t xml:space="preserve"> Динько Артур</t>
  </si>
  <si>
    <t>Герук Софія</t>
  </si>
  <si>
    <t>Морозова Марія</t>
  </si>
  <si>
    <t>Забутна Діана</t>
  </si>
  <si>
    <t xml:space="preserve"> Саванович Іван</t>
  </si>
  <si>
    <t xml:space="preserve"> Скиба Тетяна</t>
  </si>
  <si>
    <t xml:space="preserve"> Буряк Денис</t>
  </si>
  <si>
    <t xml:space="preserve"> Кравченко Максим</t>
  </si>
  <si>
    <t xml:space="preserve"> Тичина Яна Володимирівна </t>
  </si>
  <si>
    <t xml:space="preserve"> Гайдура Софія Андріївна</t>
  </si>
  <si>
    <t>Драпей Дарʼя Андріївна</t>
  </si>
  <si>
    <t>Грищенко Назар</t>
  </si>
  <si>
    <t>Дідиченко Ростислав</t>
  </si>
  <si>
    <t xml:space="preserve"> Шелест Альона </t>
  </si>
  <si>
    <t xml:space="preserve"> Романенко Софія</t>
  </si>
  <si>
    <t xml:space="preserve"> Козлова Олександра</t>
  </si>
  <si>
    <t xml:space="preserve"> Ігнатьєв Артем</t>
  </si>
  <si>
    <t xml:space="preserve"> Хілобок Ганна</t>
  </si>
  <si>
    <t xml:space="preserve"> Полов'ян Руслана</t>
  </si>
  <si>
    <t xml:space="preserve"> Пасічний Олександр</t>
  </si>
  <si>
    <t xml:space="preserve"> Лазоренко Карина</t>
  </si>
  <si>
    <t xml:space="preserve"> Коломієць Діана</t>
  </si>
  <si>
    <t xml:space="preserve"> Сидорчук Юліана</t>
  </si>
  <si>
    <t xml:space="preserve"> Сидорчук Марія</t>
  </si>
  <si>
    <t xml:space="preserve"> Дулеба Поліна</t>
  </si>
  <si>
    <t xml:space="preserve"> Підкалюк Анастасія</t>
  </si>
  <si>
    <t xml:space="preserve"> Рижа Вікторія</t>
  </si>
  <si>
    <t>Годун Владислава</t>
  </si>
  <si>
    <t xml:space="preserve">Кирись Анастасія </t>
  </si>
  <si>
    <t xml:space="preserve">Заяць Євгенія Русланівна  </t>
  </si>
  <si>
    <t xml:space="preserve">Пушкін Олександр Сергійович </t>
  </si>
  <si>
    <t xml:space="preserve"> Цапенко Віталій</t>
  </si>
  <si>
    <t>Мирошниченко Богдан</t>
  </si>
  <si>
    <t xml:space="preserve"> Парубова Софія</t>
  </si>
  <si>
    <t>Марковський Артур</t>
  </si>
  <si>
    <t>Цуріков Федір</t>
  </si>
  <si>
    <t xml:space="preserve"> Сєдих Юлія</t>
  </si>
  <si>
    <t xml:space="preserve"> Амброзяк Маргарита</t>
  </si>
  <si>
    <t xml:space="preserve"> Корнєва Стефанія</t>
  </si>
  <si>
    <t xml:space="preserve"> Приступа Артем</t>
  </si>
  <si>
    <t xml:space="preserve"> Остроушко Вікторія</t>
  </si>
  <si>
    <t xml:space="preserve"> Халіменко Марія</t>
  </si>
  <si>
    <t xml:space="preserve"> Цупрова Софія</t>
  </si>
  <si>
    <t xml:space="preserve"> Царевський Ярослав Дмитрович</t>
  </si>
  <si>
    <t>Жиленко Кирило Сергійович</t>
  </si>
  <si>
    <t>Рижикова Кира</t>
  </si>
  <si>
    <t>Марченко Карина</t>
  </si>
  <si>
    <t>Приступа Альона</t>
  </si>
  <si>
    <t>Аріна Тупіленко</t>
  </si>
  <si>
    <t xml:space="preserve"> Софія Ігнатович</t>
  </si>
  <si>
    <t xml:space="preserve"> Дар'я Волкова</t>
  </si>
  <si>
    <t xml:space="preserve"> Миланія Муравйова</t>
  </si>
  <si>
    <t xml:space="preserve"> Злата Муравйова</t>
  </si>
  <si>
    <t xml:space="preserve"> Старикова Юлія Володимирівна</t>
  </si>
  <si>
    <t xml:space="preserve"> Чала Аліна Олександрівна</t>
  </si>
  <si>
    <t xml:space="preserve"> Літвякова Марія Сергіївна</t>
  </si>
  <si>
    <t xml:space="preserve"> Бехтер Гліб Геннадійович</t>
  </si>
  <si>
    <t xml:space="preserve"> Хоменко Євгенія</t>
  </si>
  <si>
    <t xml:space="preserve"> Пужанівський Іван</t>
  </si>
  <si>
    <t xml:space="preserve"> Пухальський Назар</t>
  </si>
  <si>
    <t>Ткачова Олександра</t>
  </si>
  <si>
    <t>Вареник Анастасія</t>
  </si>
  <si>
    <t>Маковеєва Анастасія Володимирівна</t>
  </si>
  <si>
    <t xml:space="preserve"> Момот Вероніка Юріївна</t>
  </si>
  <si>
    <t xml:space="preserve"> Тьомкін Тарас Олександрович</t>
  </si>
  <si>
    <t>Калініна Мілана Вячеславівна</t>
  </si>
  <si>
    <t>Бойко Карина</t>
  </si>
  <si>
    <t xml:space="preserve"> Торгунська Вікторія </t>
  </si>
  <si>
    <t xml:space="preserve"> Самойлов Давід</t>
  </si>
  <si>
    <t xml:space="preserve">  Доскаліца Владислав</t>
  </si>
  <si>
    <t xml:space="preserve"> Гурчин Єгор</t>
  </si>
  <si>
    <t xml:space="preserve"> Ганець Ксенія</t>
  </si>
  <si>
    <t xml:space="preserve"> Світич Олена</t>
  </si>
  <si>
    <t xml:space="preserve"> Шарпай Софія</t>
  </si>
  <si>
    <t xml:space="preserve"> Бакальцева Катерина </t>
  </si>
  <si>
    <t>Жданова Софія</t>
  </si>
  <si>
    <t>Марійка Ванзуряк</t>
  </si>
  <si>
    <t xml:space="preserve"> Телішевська Марійка</t>
  </si>
  <si>
    <t xml:space="preserve"> Кузик Василина</t>
  </si>
  <si>
    <t xml:space="preserve"> Кравець Христина</t>
  </si>
  <si>
    <t xml:space="preserve"> Дукач Анна</t>
  </si>
  <si>
    <t xml:space="preserve"> Клібановська Софія</t>
  </si>
  <si>
    <t xml:space="preserve"> Серебрянський Владислав</t>
  </si>
  <si>
    <t xml:space="preserve"> Сокіран Тіна</t>
  </si>
  <si>
    <t>Бортняк Данило</t>
  </si>
  <si>
    <t xml:space="preserve"> Власюк Валерія </t>
  </si>
  <si>
    <t xml:space="preserve"> Лисак Вікторія</t>
  </si>
  <si>
    <t xml:space="preserve"> Мовчанюк Марія</t>
  </si>
  <si>
    <t xml:space="preserve"> Петруніна Ангеліна </t>
  </si>
  <si>
    <t>Баєва Євгенія</t>
  </si>
  <si>
    <t xml:space="preserve"> Комісар Дар'я </t>
  </si>
  <si>
    <t>Бурин Евеліна</t>
  </si>
  <si>
    <t xml:space="preserve"> Мокрієнко Єлізавєта</t>
  </si>
  <si>
    <t xml:space="preserve"> Алексієнко Злата</t>
  </si>
  <si>
    <t xml:space="preserve"> Черченко Аріна</t>
  </si>
  <si>
    <t xml:space="preserve"> Микитюк Аріна</t>
  </si>
  <si>
    <t>Рябчун Тимур</t>
  </si>
  <si>
    <t xml:space="preserve"> Салогор Дарія</t>
  </si>
  <si>
    <t xml:space="preserve"> Товстоп`ят Дарія </t>
  </si>
  <si>
    <t>Мойсеєнко Денис</t>
  </si>
  <si>
    <t>Юлдашева Ірина</t>
  </si>
  <si>
    <t xml:space="preserve"> Франчук Маргарита </t>
  </si>
  <si>
    <t xml:space="preserve"> Дерев'яна Вероніка </t>
  </si>
  <si>
    <t xml:space="preserve">  Патлатюк Ольга</t>
  </si>
  <si>
    <t xml:space="preserve"> Ткачова Аліса </t>
  </si>
  <si>
    <t>Валько Юлія</t>
  </si>
  <si>
    <t xml:space="preserve"> Прендота Анна</t>
  </si>
  <si>
    <t xml:space="preserve"> Завішенець Вікторія</t>
  </si>
  <si>
    <t xml:space="preserve"> Коваль Вікторія</t>
  </si>
  <si>
    <t xml:space="preserve"> Пороховська Галина</t>
  </si>
  <si>
    <t xml:space="preserve"> Сохан Сергій</t>
  </si>
  <si>
    <t xml:space="preserve"> Копистянський Едуард</t>
  </si>
  <si>
    <t xml:space="preserve"> Лихолат Дмитро</t>
  </si>
  <si>
    <t xml:space="preserve"> Гостинська Христина</t>
  </si>
  <si>
    <t xml:space="preserve"> Булич Артем</t>
  </si>
  <si>
    <t xml:space="preserve"> Марусик Яна</t>
  </si>
  <si>
    <t xml:space="preserve"> Костенко Анастасія</t>
  </si>
  <si>
    <t xml:space="preserve"> Ткачук Маріна</t>
  </si>
  <si>
    <t xml:space="preserve"> Петрюк Аліна</t>
  </si>
  <si>
    <t>Козачук Анастасія</t>
  </si>
  <si>
    <t xml:space="preserve"> Холод Лариса</t>
  </si>
  <si>
    <t xml:space="preserve"> Якубовська Анастасія</t>
  </si>
  <si>
    <t xml:space="preserve"> Кибалюк Юлія</t>
  </si>
  <si>
    <t xml:space="preserve"> Мороз Ірена</t>
  </si>
  <si>
    <t>Казновецька Мар'яна</t>
  </si>
  <si>
    <t xml:space="preserve"> Пащенко Аліса </t>
  </si>
  <si>
    <t xml:space="preserve"> Міняйло Поліна</t>
  </si>
  <si>
    <t xml:space="preserve">Белянчев Максим </t>
  </si>
  <si>
    <t xml:space="preserve">Ляшенко Альона </t>
  </si>
  <si>
    <t xml:space="preserve"> Лугаренко Дар’я</t>
  </si>
  <si>
    <t>Бєлікова Єлизавета</t>
  </si>
  <si>
    <t xml:space="preserve"> Зарічанська Вероніка</t>
  </si>
  <si>
    <t xml:space="preserve"> Глущенко Валерія</t>
  </si>
  <si>
    <t xml:space="preserve"> Кізілова Валерія</t>
  </si>
  <si>
    <t xml:space="preserve"> Кузьменко Вероніка</t>
  </si>
  <si>
    <t>Подшивалова Олена</t>
  </si>
  <si>
    <t xml:space="preserve"> Тішкіна Марина </t>
  </si>
  <si>
    <t>Прохоренко Вікторія</t>
  </si>
  <si>
    <t xml:space="preserve"> Толстих Валерій </t>
  </si>
  <si>
    <t>Коновалова Марія</t>
  </si>
  <si>
    <t>Пахаренко Крістіна</t>
  </si>
  <si>
    <t xml:space="preserve"> Прохор Суранов</t>
  </si>
  <si>
    <t xml:space="preserve"> Басараб Діана</t>
  </si>
  <si>
    <t xml:space="preserve"> Басараб Аріана </t>
  </si>
  <si>
    <t xml:space="preserve"> Яцків Аксінью</t>
  </si>
  <si>
    <t xml:space="preserve"> Харін Ярослав</t>
  </si>
  <si>
    <t xml:space="preserve"> Галайда Євген</t>
  </si>
  <si>
    <t xml:space="preserve"> Ковалик Назар</t>
  </si>
  <si>
    <t xml:space="preserve"> Герасименко Марія</t>
  </si>
  <si>
    <t xml:space="preserve"> Єгорова Олександра</t>
  </si>
  <si>
    <t xml:space="preserve"> Заяц Олександр</t>
  </si>
  <si>
    <t>Андросова Катерина</t>
  </si>
  <si>
    <t>Бонгарь Дмитро</t>
  </si>
  <si>
    <t xml:space="preserve"> Тертишна Ксенія</t>
  </si>
  <si>
    <t xml:space="preserve"> Романська Злата</t>
  </si>
  <si>
    <t xml:space="preserve"> Сидоренко Марія</t>
  </si>
  <si>
    <t xml:space="preserve"> Федоренко Владислава </t>
  </si>
  <si>
    <t>Лисюн Катерина</t>
  </si>
  <si>
    <t xml:space="preserve"> Жигало Єлизавета</t>
  </si>
  <si>
    <t xml:space="preserve"> Кривобород Марія</t>
  </si>
  <si>
    <t xml:space="preserve"> Черненко Максим</t>
  </si>
  <si>
    <t xml:space="preserve"> Яременко Юлія</t>
  </si>
  <si>
    <t xml:space="preserve">Дробітько Марина </t>
  </si>
  <si>
    <t>Морозов Дмитро</t>
  </si>
  <si>
    <t>Тіхон Суранов</t>
  </si>
  <si>
    <t>Літовченко Поліна Андріївна</t>
  </si>
  <si>
    <t xml:space="preserve">Палагеча Юрій Юрійович, </t>
  </si>
  <si>
    <t xml:space="preserve">Сироватка Єлизавета </t>
  </si>
  <si>
    <t xml:space="preserve"> Рогальчук Михайло Олексійович</t>
  </si>
  <si>
    <t>Мурашко Поліна Миколаївна</t>
  </si>
  <si>
    <t>Мурашко Софія Миколаївна</t>
  </si>
  <si>
    <t>Рощін Єгор</t>
  </si>
  <si>
    <t>Руднева Катерина</t>
  </si>
  <si>
    <t>Злотаренчук Олександра</t>
  </si>
  <si>
    <t>Шубін Олексій</t>
  </si>
  <si>
    <t>Шелест Марія</t>
  </si>
  <si>
    <t xml:space="preserve"> Назареннко Анна</t>
  </si>
  <si>
    <t xml:space="preserve"> Строкань Кіра</t>
  </si>
  <si>
    <t>Юровський Іван</t>
  </si>
  <si>
    <t xml:space="preserve"> Яснюк Катерина</t>
  </si>
  <si>
    <t>Купчук Дарія</t>
  </si>
  <si>
    <t xml:space="preserve"> Панасюк Софія</t>
  </si>
  <si>
    <t xml:space="preserve"> Шевченко Віталій</t>
  </si>
  <si>
    <t>Супрун Анжеліка</t>
  </si>
  <si>
    <t xml:space="preserve"> Слободяник Владислав</t>
  </si>
  <si>
    <t xml:space="preserve"> Дуравкін Максим</t>
  </si>
  <si>
    <t>Нікітін Артем</t>
  </si>
  <si>
    <t xml:space="preserve"> Климчук Іванна</t>
  </si>
  <si>
    <t xml:space="preserve"> Запорощенко Каріна</t>
  </si>
  <si>
    <t xml:space="preserve"> Левчик Аліна</t>
  </si>
  <si>
    <t xml:space="preserve"> Лукашевич Олександра</t>
  </si>
  <si>
    <t xml:space="preserve"> Лясківський Володимир</t>
  </si>
  <si>
    <t>Менюк Богдан</t>
  </si>
  <si>
    <t>Груць Єлизавета</t>
  </si>
  <si>
    <t xml:space="preserve"> Шепіль Софія</t>
  </si>
  <si>
    <t xml:space="preserve"> Притика Анастасія</t>
  </si>
  <si>
    <t xml:space="preserve"> Маховицька Дар'я</t>
  </si>
  <si>
    <t>Курочкіна Марія</t>
  </si>
  <si>
    <t xml:space="preserve"> Кушниренко Анна</t>
  </si>
  <si>
    <t xml:space="preserve"> Муха Дар'я</t>
  </si>
  <si>
    <t>Калінова Поліна</t>
  </si>
  <si>
    <t xml:space="preserve"> Щербак Андрій </t>
  </si>
  <si>
    <t>Трутень Євгеній</t>
  </si>
  <si>
    <t xml:space="preserve"> Чулова Карина</t>
  </si>
  <si>
    <t>Пересада Марія</t>
  </si>
  <si>
    <t>Ратушняк Тимур</t>
  </si>
  <si>
    <t xml:space="preserve"> Тарасюк Ніка</t>
  </si>
  <si>
    <t>Лях Герман</t>
  </si>
  <si>
    <t xml:space="preserve"> Нікітенко Кіра</t>
  </si>
  <si>
    <t xml:space="preserve"> Савченко Марія</t>
  </si>
  <si>
    <t>Пономаренко Катерина</t>
  </si>
  <si>
    <t xml:space="preserve"> Дядюх Денис</t>
  </si>
  <si>
    <t xml:space="preserve"> Дзержинвський Вадим</t>
  </si>
  <si>
    <t xml:space="preserve"> Колісніченко Дарія</t>
  </si>
  <si>
    <t xml:space="preserve"> Усата Олександра</t>
  </si>
  <si>
    <t>Безкоровальна Еріка</t>
  </si>
  <si>
    <t xml:space="preserve">Холоденко Ярослав </t>
  </si>
  <si>
    <t xml:space="preserve"> Янішевська Анастасія</t>
  </si>
  <si>
    <t>Кушнір Софія</t>
  </si>
  <si>
    <t xml:space="preserve">Карпенко Валерія </t>
  </si>
  <si>
    <t>Андрейко Артем</t>
  </si>
  <si>
    <t>Сукач Віроніка</t>
  </si>
  <si>
    <t xml:space="preserve"> Бондарено Анастасія</t>
  </si>
  <si>
    <t xml:space="preserve">Шовдрук Вікторія </t>
  </si>
  <si>
    <t>Шовдрук Максим</t>
  </si>
  <si>
    <t>Самборська Анна,</t>
  </si>
  <si>
    <t>Самборська Лідія,</t>
  </si>
  <si>
    <t>Тимчак Анастасія</t>
  </si>
  <si>
    <t>Безпалько Павло</t>
  </si>
  <si>
    <t>Безпалько Марта</t>
  </si>
  <si>
    <t>Лисенко Марічка</t>
  </si>
  <si>
    <t>Галич Любов</t>
  </si>
  <si>
    <t>Бурлака Назарій</t>
  </si>
  <si>
    <t>Баклицька Ірина</t>
  </si>
  <si>
    <t xml:space="preserve"> Догадін Данило</t>
  </si>
  <si>
    <t>Приймич Артем</t>
  </si>
  <si>
    <t>Левицька Вікторія</t>
  </si>
  <si>
    <t>Жежер Анна</t>
  </si>
  <si>
    <t>Карпенко Вікторія</t>
  </si>
  <si>
    <t>Набок Аріна</t>
  </si>
  <si>
    <t>Данилюк Назарій</t>
  </si>
  <si>
    <t xml:space="preserve"> Івасенко Данило</t>
  </si>
  <si>
    <t>,Ільніцький Дмитро</t>
  </si>
  <si>
    <t>Яроменко Дмитро</t>
  </si>
  <si>
    <t>Максимчук Володимир</t>
  </si>
  <si>
    <t>Павленко Даніїл</t>
  </si>
  <si>
    <t>Розпотнюк Олександр</t>
  </si>
  <si>
    <t>Умаров Антон</t>
  </si>
  <si>
    <t xml:space="preserve"> Шепенюк Дмитро</t>
  </si>
  <si>
    <t xml:space="preserve">Шніцер Іван, </t>
  </si>
  <si>
    <t>Юрчишин Андрій,</t>
  </si>
  <si>
    <t>Васковський Станіслав</t>
  </si>
  <si>
    <t>Бака Олексій,</t>
  </si>
  <si>
    <t>Крикливий Максим</t>
  </si>
  <si>
    <t>Рибченко Роман</t>
  </si>
  <si>
    <t>Пшеничний Павло</t>
  </si>
  <si>
    <t>Виноградов Сергій</t>
  </si>
  <si>
    <t>Гаркуша Аліна</t>
  </si>
  <si>
    <t xml:space="preserve"> Лупало Артем</t>
  </si>
  <si>
    <t>Михальченко Кіра</t>
  </si>
  <si>
    <t>Хоменко Ніка</t>
  </si>
  <si>
    <t>Толкач Данііл</t>
  </si>
  <si>
    <t>Кочкін Степан</t>
  </si>
  <si>
    <t xml:space="preserve">Гудзь Артем </t>
  </si>
  <si>
    <t>Землянський Сергій</t>
  </si>
  <si>
    <t>,Руснак Руслана</t>
  </si>
  <si>
    <t>Мряна Марія</t>
  </si>
  <si>
    <t>Геф'юк Богдан</t>
  </si>
  <si>
    <t>Айбен Р.</t>
  </si>
  <si>
    <t>Козак Матвій</t>
  </si>
  <si>
    <t xml:space="preserve">Ройко Лев </t>
  </si>
  <si>
    <t>Волошина Софія</t>
  </si>
  <si>
    <t xml:space="preserve">Геєнко Єсенія </t>
  </si>
  <si>
    <t xml:space="preserve">Хархолюк Ігор </t>
  </si>
  <si>
    <t>Врбата Назар</t>
  </si>
  <si>
    <t>Костенко Георгій</t>
  </si>
  <si>
    <t>Івасюк Тетяна</t>
  </si>
  <si>
    <t>Кучук Катерина</t>
  </si>
  <si>
    <t>Дорош Дар'я</t>
  </si>
  <si>
    <t xml:space="preserve">Боклов Костянтин </t>
  </si>
  <si>
    <t xml:space="preserve">Кешишян Єва </t>
  </si>
  <si>
    <t>Голубовська Юнія</t>
  </si>
  <si>
    <t>Кобзєва Софія</t>
  </si>
  <si>
    <t>Федоріва Милана</t>
  </si>
  <si>
    <t>Зубіцька Анастасія</t>
  </si>
  <si>
    <t>Радченко Єлизавета</t>
  </si>
  <si>
    <t>Антонов Арсеній</t>
  </si>
  <si>
    <t>Кучма Юлія</t>
  </si>
  <si>
    <t>Яремчук Олександр</t>
  </si>
  <si>
    <t>Завальнюк  Максим</t>
  </si>
  <si>
    <t xml:space="preserve">Гаркуша Аріна </t>
  </si>
  <si>
    <t xml:space="preserve">Аліференко Артем </t>
  </si>
  <si>
    <t>Макаренко Поліна</t>
  </si>
  <si>
    <t xml:space="preserve">Тодосієнко Маргарита </t>
  </si>
  <si>
    <t>Семенов Владислав  Сергійович</t>
  </si>
  <si>
    <t>Юр'єва Марія Юріївна</t>
  </si>
  <si>
    <t>Петлюх Анна</t>
  </si>
  <si>
    <t>Цепа Діана</t>
  </si>
  <si>
    <t xml:space="preserve">Пілюгін Данило
</t>
  </si>
  <si>
    <t xml:space="preserve">Мироненко Євгенія </t>
  </si>
  <si>
    <t xml:space="preserve">Пастушенко Софія </t>
  </si>
  <si>
    <t>Петренко Дар'я</t>
  </si>
  <si>
    <t>Федишин Вадим</t>
  </si>
  <si>
    <t>Ємець Злата</t>
  </si>
  <si>
    <t xml:space="preserve">Ткачук Єва </t>
  </si>
  <si>
    <t>Шустваль Михайло</t>
  </si>
  <si>
    <t>Литвинчук Алісія</t>
  </si>
  <si>
    <t>Руденко Софія</t>
  </si>
  <si>
    <t>Тегза Марія</t>
  </si>
  <si>
    <t>Сєднєва Анна</t>
  </si>
  <si>
    <t>Гусарчук Анастасія</t>
  </si>
  <si>
    <t>Ремез Матвій</t>
  </si>
  <si>
    <t>Швець Максим</t>
  </si>
  <si>
    <t>Шевченко Роман</t>
  </si>
  <si>
    <t>Глинська Анна</t>
  </si>
  <si>
    <t>Клунна Каміла</t>
  </si>
  <si>
    <t>Панченко Софія</t>
  </si>
  <si>
    <t>Форопонов Микола</t>
  </si>
  <si>
    <t>Вушак Вікторія</t>
  </si>
  <si>
    <t>Довбня Ольга</t>
  </si>
  <si>
    <t>Назаренко Поліна</t>
  </si>
  <si>
    <t>Аніщенко Дмитро</t>
  </si>
  <si>
    <t>Левчик  Вероніка Віталіївна</t>
  </si>
  <si>
    <t xml:space="preserve">Загребельний Артем </t>
  </si>
  <si>
    <t xml:space="preserve">Авдєєва Каміла </t>
  </si>
  <si>
    <t>Циганський Ярослав Анатолійович</t>
  </si>
  <si>
    <t>Кіричук Ірина Вікторівна</t>
  </si>
  <si>
    <t>Безуханич Поліна</t>
  </si>
  <si>
    <t>Білокопитова Таїсія</t>
  </si>
  <si>
    <t>Гнатюк Євген</t>
  </si>
  <si>
    <t xml:space="preserve">Андреюк Марк </t>
  </si>
  <si>
    <t>Герасименко Ангеліна</t>
  </si>
  <si>
    <t>Соколов Іван</t>
  </si>
  <si>
    <t>Рогатюк Ілля</t>
  </si>
  <si>
    <t>Сірман Нікіта</t>
  </si>
  <si>
    <t>Бабур Мирослав</t>
  </si>
  <si>
    <t>Медін Нікіта</t>
  </si>
  <si>
    <t>Боровський Ярослав</t>
  </si>
  <si>
    <t>Діброва Вадим</t>
  </si>
  <si>
    <t>Мошняков Богдан</t>
  </si>
  <si>
    <t>Обливач Владислав</t>
  </si>
  <si>
    <t>Пономаренко Ілля</t>
  </si>
  <si>
    <t>Швидкий Дмитро</t>
  </si>
  <si>
    <t>Присяжнюк Кирило</t>
  </si>
  <si>
    <t>Черничко Дмитро</t>
  </si>
  <si>
    <t>Чуєв Сергій</t>
  </si>
  <si>
    <t>Шамрай Назар</t>
  </si>
  <si>
    <t>Голівной Віталій</t>
  </si>
  <si>
    <t>Барчук Юрій</t>
  </si>
  <si>
    <t>Ткачук Владислав</t>
  </si>
  <si>
    <t>Обець Олександр</t>
  </si>
  <si>
    <t>Храпач Станіслав</t>
  </si>
  <si>
    <t>Руденко Микита</t>
  </si>
  <si>
    <t>Чернявський Матвій</t>
  </si>
  <si>
    <t>Мазур Катерина</t>
  </si>
  <si>
    <t>Дорофєєв Владислав</t>
  </si>
  <si>
    <t>Відлога Данил</t>
  </si>
  <si>
    <t>Старченко Анастасія</t>
  </si>
  <si>
    <t xml:space="preserve">Соколенко Анастасія, </t>
  </si>
  <si>
    <t>Лісовська Анна</t>
  </si>
  <si>
    <t>Рудько Максим</t>
  </si>
  <si>
    <t>Шовко Аліна</t>
  </si>
  <si>
    <t xml:space="preserve">
Ромащенко Андрій </t>
  </si>
  <si>
    <t>Петрикова Каріна</t>
  </si>
  <si>
    <t>Ступак Анастасія.</t>
  </si>
  <si>
    <t>Харченко Вікторія</t>
  </si>
  <si>
    <t>Мартиненко Ігор</t>
  </si>
  <si>
    <t>Довгань Марія Андріївна</t>
  </si>
  <si>
    <t xml:space="preserve">Воробей Ангеліна </t>
  </si>
  <si>
    <t>Кравченко Станіслав</t>
  </si>
  <si>
    <t>Фоменко Єлизавета Володимирівна</t>
  </si>
  <si>
    <t xml:space="preserve">Забарна Яна </t>
  </si>
  <si>
    <t>Поліна Яворська</t>
  </si>
  <si>
    <t xml:space="preserve">Кучерява Анна </t>
  </si>
  <si>
    <t xml:space="preserve">Осмірко Іван </t>
  </si>
  <si>
    <t xml:space="preserve">Ткачук Ігор </t>
  </si>
  <si>
    <t>Шойко Павло</t>
  </si>
  <si>
    <t xml:space="preserve">Поліщук Аліна </t>
  </si>
  <si>
    <t xml:space="preserve">Саєнко Анастасія </t>
  </si>
  <si>
    <t xml:space="preserve">Лопушанський Максим </t>
  </si>
  <si>
    <t xml:space="preserve">Рижко Євгенія Сергіївна </t>
  </si>
  <si>
    <t>Аліна Заріцька</t>
  </si>
  <si>
    <t>Дарина Руденко</t>
  </si>
  <si>
    <t xml:space="preserve">Горбунов Арсеній </t>
  </si>
  <si>
    <t xml:space="preserve">Сілівоненко Богдан </t>
  </si>
  <si>
    <t xml:space="preserve">Блажко Вікторія </t>
  </si>
  <si>
    <t xml:space="preserve">Пічугін Даніїл </t>
  </si>
  <si>
    <t xml:space="preserve">Нурмагомедова Амінать 
</t>
  </si>
  <si>
    <t xml:space="preserve"> Онищук Діана</t>
  </si>
  <si>
    <t>Граур Олександр</t>
  </si>
  <si>
    <t>Медведєва Анна</t>
  </si>
  <si>
    <t>Редько Карина</t>
  </si>
  <si>
    <t>Ковтун Дарина</t>
  </si>
  <si>
    <t>Крамаренко Анастасія</t>
  </si>
  <si>
    <t>Кобець Надія</t>
  </si>
  <si>
    <t>Старіченко Анна</t>
  </si>
  <si>
    <t xml:space="preserve">Войтович Денис </t>
  </si>
  <si>
    <t xml:space="preserve">Лущик Олександра </t>
  </si>
  <si>
    <t xml:space="preserve">Маслічук Вікторія </t>
  </si>
  <si>
    <t xml:space="preserve">Пахаюк Сергій </t>
  </si>
  <si>
    <t>Петрик Ольга</t>
  </si>
  <si>
    <t>Кравчук Даниїл</t>
  </si>
  <si>
    <t xml:space="preserve">Романюк Михайло </t>
  </si>
  <si>
    <t>Сусол Яна</t>
  </si>
  <si>
    <t xml:space="preserve">Морфід Олександра 
</t>
  </si>
  <si>
    <t xml:space="preserve">Кривошей Руслан </t>
  </si>
  <si>
    <t xml:space="preserve">Апончук Вероніка 
</t>
  </si>
  <si>
    <t>Онищук Сергій</t>
  </si>
  <si>
    <t>Довженко Андреа</t>
  </si>
  <si>
    <t>Кравець Діана</t>
  </si>
  <si>
    <t>Урсу Аліна</t>
  </si>
  <si>
    <t>Модний Артур</t>
  </si>
  <si>
    <t xml:space="preserve"> Башук Ангеліна</t>
  </si>
  <si>
    <t xml:space="preserve"> Бідник Деріан</t>
  </si>
  <si>
    <t>Бабак Анастасія</t>
  </si>
  <si>
    <t>Щербань Святослав</t>
  </si>
  <si>
    <t>Філик Роман</t>
  </si>
  <si>
    <t xml:space="preserve">Апончук Вероніка 
 </t>
  </si>
  <si>
    <t xml:space="preserve">Войтович Денис 
</t>
  </si>
  <si>
    <t xml:space="preserve">Маслічук Вікторія 
</t>
  </si>
  <si>
    <t>Романюк Михайло</t>
  </si>
  <si>
    <t xml:space="preserve">Петрик Оля </t>
  </si>
  <si>
    <t>Бружинський Богдан</t>
  </si>
  <si>
    <t xml:space="preserve">Криворучко Олена </t>
  </si>
  <si>
    <t>Дрильчук Євгенія</t>
  </si>
  <si>
    <t>Ємельянова АнгелІна</t>
  </si>
  <si>
    <t xml:space="preserve">
Сусол Яна</t>
  </si>
  <si>
    <t xml:space="preserve"> Коротя Влад</t>
  </si>
  <si>
    <t xml:space="preserve">Пилипенко Олексій </t>
  </si>
  <si>
    <t>Битко Катерина</t>
  </si>
  <si>
    <t>Агафонова Любов</t>
  </si>
  <si>
    <t>Феценко Дмитро</t>
  </si>
  <si>
    <t xml:space="preserve">Стародубов Назар </t>
  </si>
  <si>
    <t>Гром Євген Віталійович</t>
  </si>
  <si>
    <t xml:space="preserve">Адамчук Вікторія </t>
  </si>
  <si>
    <t xml:space="preserve">Цибульська Ярослава  </t>
  </si>
  <si>
    <t xml:space="preserve">
Шевченко Тетяна </t>
  </si>
  <si>
    <t>Галицька Дарина</t>
  </si>
  <si>
    <t>Приємська Анастасія</t>
  </si>
  <si>
    <t>Кириленко Володимир</t>
  </si>
  <si>
    <t>Рудійко Іван</t>
  </si>
  <si>
    <t>Розгон Дарія</t>
  </si>
  <si>
    <t>Бондар Ілля</t>
  </si>
  <si>
    <t>Білан Поліна</t>
  </si>
  <si>
    <t xml:space="preserve"> Богдан Кіра</t>
  </si>
  <si>
    <t>Іванов Павло</t>
  </si>
  <si>
    <t>Пащенко Вікторія</t>
  </si>
  <si>
    <t>Пугач Софія</t>
  </si>
  <si>
    <t>Ткаченко Вікторія</t>
  </si>
  <si>
    <t>Бесчасна Ярослава</t>
  </si>
  <si>
    <t>Жебровська Валерія</t>
  </si>
  <si>
    <t>Шовкопляс Анастасія</t>
  </si>
  <si>
    <t>Хоменко Вероніка</t>
  </si>
  <si>
    <t>Красовська Уляна</t>
  </si>
  <si>
    <t>Соколова Дар'я</t>
  </si>
  <si>
    <t>Решетник Софія</t>
  </si>
  <si>
    <t>Лущан Варвара</t>
  </si>
  <si>
    <t>Мироненко Олександр</t>
  </si>
  <si>
    <t>Шовкопляс Дарина</t>
  </si>
  <si>
    <t>Слободяник Марічка</t>
  </si>
  <si>
    <t>Погоріла Аліна</t>
  </si>
  <si>
    <t xml:space="preserve">Колосова Аріна </t>
  </si>
  <si>
    <t>Бабенко Єлизавета</t>
  </si>
  <si>
    <t xml:space="preserve"> Баланюк Марія </t>
  </si>
  <si>
    <t xml:space="preserve">Гиль Костянтин </t>
  </si>
  <si>
    <t xml:space="preserve"> Тімохіна Поліна</t>
  </si>
  <si>
    <t>Співак Марія</t>
  </si>
  <si>
    <t>Рогатюк Роман</t>
  </si>
  <si>
    <t>Овчаренко Олексій,</t>
  </si>
  <si>
    <t>Попов Ярослав</t>
  </si>
  <si>
    <t>Фомін Сергій</t>
  </si>
  <si>
    <t>Черемісін Василь</t>
  </si>
  <si>
    <t xml:space="preserve">Серга Анастасія </t>
  </si>
  <si>
    <t>Гаджи Ганна</t>
  </si>
  <si>
    <t xml:space="preserve">Орлова Варвара </t>
  </si>
  <si>
    <t>Лопатько Ангеліна</t>
  </si>
  <si>
    <t>Булатова Софія,</t>
  </si>
  <si>
    <t>Кульчицька Маріанна</t>
  </si>
  <si>
    <t>Москаленко Софія</t>
  </si>
  <si>
    <t>Осипченко Софія</t>
  </si>
  <si>
    <t>Габунія Марк</t>
  </si>
  <si>
    <t>Топчєєва Меланія</t>
  </si>
  <si>
    <t>Павленко Денис</t>
  </si>
  <si>
    <t>Джерепа Артем</t>
  </si>
  <si>
    <t>Шинкарьов Максим</t>
  </si>
  <si>
    <t>Грицик Дар`я</t>
  </si>
  <si>
    <t xml:space="preserve">Абрего Фаль Стефан Антоніо </t>
  </si>
  <si>
    <t>Підперигора Каріна</t>
  </si>
  <si>
    <t>Хрупало Вікторія</t>
  </si>
  <si>
    <t>Ремщук Олександра</t>
  </si>
  <si>
    <t>Глущенко Вероніка</t>
  </si>
  <si>
    <t>Димеденко максим</t>
  </si>
  <si>
    <t>Стрижак Максим</t>
  </si>
  <si>
    <t>Губенко Софія</t>
  </si>
  <si>
    <t>Дячок Владислав</t>
  </si>
  <si>
    <t>Білозерська Олександра</t>
  </si>
  <si>
    <t>Онофрейчук Анна</t>
  </si>
  <si>
    <t>Зеленько Григорій</t>
  </si>
  <si>
    <t>Сягло Богдан Васильович</t>
  </si>
  <si>
    <t>Корінна Дарина</t>
  </si>
  <si>
    <t xml:space="preserve">Куценко Валерія Ігорівна </t>
  </si>
  <si>
    <t>Осадча Олександра</t>
  </si>
  <si>
    <t>Кравченко Данило</t>
  </si>
  <si>
    <t>Водяницький Максим</t>
  </si>
  <si>
    <t>Дудій Кіра</t>
  </si>
  <si>
    <t>Коваленко Софія</t>
  </si>
  <si>
    <t>Золотько Єлизавета</t>
  </si>
  <si>
    <t>Коваленко Анастасія</t>
  </si>
  <si>
    <t>Кадигроб Артем</t>
  </si>
  <si>
    <t>Ємельяненко Володимир</t>
  </si>
  <si>
    <t>Погоролюк Тетяна</t>
  </si>
  <si>
    <t>Філюрський Дмирто</t>
  </si>
  <si>
    <t>Яременко Дарія</t>
  </si>
  <si>
    <t xml:space="preserve">Косянчук Дарія </t>
  </si>
  <si>
    <t xml:space="preserve">Градченко Олександра </t>
  </si>
  <si>
    <t>Кімачинська Любов</t>
  </si>
  <si>
    <t>Лішенко Леся</t>
  </si>
  <si>
    <t xml:space="preserve">Перерва Антон </t>
  </si>
  <si>
    <t>Кобка Богдан</t>
  </si>
  <si>
    <t xml:space="preserve">Рудик Владислав </t>
  </si>
  <si>
    <t>Мирончук Богдана Леонідівна</t>
  </si>
  <si>
    <t xml:space="preserve">Хоменко Олег 
</t>
  </si>
  <si>
    <t>Мостовенко Олександра</t>
  </si>
  <si>
    <t xml:space="preserve">Хрестова Катерина 16 років
</t>
  </si>
  <si>
    <t xml:space="preserve">Діденко Олена 
</t>
  </si>
  <si>
    <t xml:space="preserve">Тарасов Артем </t>
  </si>
  <si>
    <t>Камінний Владислав</t>
  </si>
  <si>
    <t>Яковлева Карина</t>
  </si>
  <si>
    <t>Глушенко Поліна,</t>
  </si>
  <si>
    <t>Любченко Кіра,</t>
  </si>
  <si>
    <t>Мітрохін Дмитро</t>
  </si>
  <si>
    <t>Толстой Петро</t>
  </si>
  <si>
    <t>Писарчук Магдалена</t>
  </si>
  <si>
    <t>Москаленко Валерія</t>
  </si>
  <si>
    <t>Жамойтіна Олександра</t>
  </si>
  <si>
    <t>Помазанова Поліна</t>
  </si>
  <si>
    <t>Роман Назар</t>
  </si>
  <si>
    <t>Кютюк Есма-Нур</t>
  </si>
  <si>
    <t>Сеньків Павло</t>
  </si>
  <si>
    <t>Сеньків Євген.</t>
  </si>
  <si>
    <t xml:space="preserve"> Чугай Артем, </t>
  </si>
  <si>
    <t xml:space="preserve">Лобас Софія </t>
  </si>
  <si>
    <t>Підкопай Алісія</t>
  </si>
  <si>
    <t>Донець Євгеній</t>
  </si>
  <si>
    <t>Швидка Валерія</t>
  </si>
  <si>
    <t>Кравченко Мирослава</t>
  </si>
  <si>
    <t xml:space="preserve">Ватаг Анна </t>
  </si>
  <si>
    <t xml:space="preserve">Лисенко Марія </t>
  </si>
  <si>
    <t xml:space="preserve">Литвиненко Данило </t>
  </si>
  <si>
    <t xml:space="preserve">Нефьодова Кіра </t>
  </si>
  <si>
    <t xml:space="preserve">Опартій Ілля </t>
  </si>
  <si>
    <t xml:space="preserve"> Волуйко Софія </t>
  </si>
  <si>
    <t xml:space="preserve">Дахно Михайло </t>
  </si>
  <si>
    <t xml:space="preserve">Кравчук Ярослав </t>
  </si>
  <si>
    <t xml:space="preserve">Любарський Олексій   </t>
  </si>
  <si>
    <t xml:space="preserve">Рибалко Марія </t>
  </si>
  <si>
    <t xml:space="preserve">Шаповалов Ярослав </t>
  </si>
  <si>
    <t xml:space="preserve">Шестаков Марк </t>
  </si>
  <si>
    <t>Волошин Антон</t>
  </si>
  <si>
    <t>1. Астапєєв Володимир</t>
  </si>
  <si>
    <t xml:space="preserve">Гниденко Богдан </t>
  </si>
  <si>
    <t xml:space="preserve">Білан Анна </t>
  </si>
  <si>
    <t xml:space="preserve">Хижняк Ілля </t>
  </si>
  <si>
    <t>Недолужко Олександра</t>
  </si>
  <si>
    <t xml:space="preserve">Горобець Дмитро </t>
  </si>
  <si>
    <t>Гуртовий Назар</t>
  </si>
  <si>
    <t xml:space="preserve">Федоренко Владислава </t>
  </si>
  <si>
    <t xml:space="preserve">Тертишна Ксенія
</t>
  </si>
  <si>
    <t xml:space="preserve">Роменська Злата </t>
  </si>
  <si>
    <t xml:space="preserve">Сидоренко Марія </t>
  </si>
  <si>
    <t xml:space="preserve">Лисюн Катерина </t>
  </si>
  <si>
    <t>Зборик Діана</t>
  </si>
  <si>
    <t>Мартинюк Ангеліна</t>
  </si>
  <si>
    <t>Демченко Олеся</t>
  </si>
  <si>
    <t>Ільєнко Євгенія</t>
  </si>
  <si>
    <t>Рябова Катерина</t>
  </si>
  <si>
    <t>Рябов Гліб</t>
  </si>
  <si>
    <t>Колесник Аріанна</t>
  </si>
  <si>
    <t xml:space="preserve">Миненко Дарина </t>
  </si>
  <si>
    <t>Філіпоненко Анастасія</t>
  </si>
  <si>
    <t>Десятко Богдан</t>
  </si>
  <si>
    <t>Ватралік Марія</t>
  </si>
  <si>
    <t>Владико Кирило</t>
  </si>
  <si>
    <t xml:space="preserve">Мокроуз Ольга
</t>
  </si>
  <si>
    <t xml:space="preserve">Лобанова Даріна </t>
  </si>
  <si>
    <t xml:space="preserve">Соколовська Поліна </t>
  </si>
  <si>
    <t>Мельник Софія</t>
  </si>
  <si>
    <t>Дементьєва Катерина</t>
  </si>
  <si>
    <t>Брижата Вікторія</t>
  </si>
  <si>
    <t>Великоцька Поліна</t>
  </si>
  <si>
    <t>Середа Аркадій</t>
  </si>
  <si>
    <t>Петрова Дар’я</t>
  </si>
  <si>
    <t>Івженко Мирослава</t>
  </si>
  <si>
    <t xml:space="preserve">Жукова Анастасія </t>
  </si>
  <si>
    <t xml:space="preserve">Бутенко Аріна
</t>
  </si>
  <si>
    <t>Фрідман Крістіна</t>
  </si>
  <si>
    <t>Козлова Ксенія</t>
  </si>
  <si>
    <t xml:space="preserve">Ангеловська Ангеліна
</t>
  </si>
  <si>
    <t>Іван Гулецький</t>
  </si>
  <si>
    <t>Крицяк Марія</t>
  </si>
  <si>
    <t>Щербань Дар′я</t>
  </si>
  <si>
    <t>Ніколаєнко Марія</t>
  </si>
  <si>
    <t xml:space="preserve">1. Жук Катерина, 11р
</t>
  </si>
  <si>
    <t xml:space="preserve">Білоус Аліна Сергіївна </t>
  </si>
  <si>
    <t>Білоус Денис Васильович</t>
  </si>
  <si>
    <t xml:space="preserve">Козлова Діана Дмитрівна </t>
  </si>
  <si>
    <t xml:space="preserve">Болвачов Антон </t>
  </si>
  <si>
    <t xml:space="preserve">Ростислав Колесніченко  </t>
  </si>
  <si>
    <t>Чернятевич Лілія Віталіївна</t>
  </si>
  <si>
    <t xml:space="preserve">Прохоренко Крістіна </t>
  </si>
  <si>
    <t xml:space="preserve">Середа Дарина </t>
  </si>
  <si>
    <t xml:space="preserve">Десятко Ілля </t>
  </si>
  <si>
    <t>Петрик Анатолій</t>
  </si>
  <si>
    <t>Швець Марія</t>
  </si>
  <si>
    <t>Ігнатюк Денис</t>
  </si>
  <si>
    <t>Абакумов Богдан</t>
  </si>
  <si>
    <t>Лінник Олександра</t>
  </si>
  <si>
    <t>Чепеленко Мирослава</t>
  </si>
  <si>
    <t>Богуславська Анастасія</t>
  </si>
  <si>
    <t xml:space="preserve">Науменко Сніжана </t>
  </si>
  <si>
    <t xml:space="preserve">Колесник Вероніка </t>
  </si>
  <si>
    <t xml:space="preserve">Костянюк Яна </t>
  </si>
  <si>
    <t>Зварич Діана</t>
  </si>
  <si>
    <t>Гарник Лєра</t>
  </si>
  <si>
    <t xml:space="preserve">Волянський Миколай </t>
  </si>
  <si>
    <t>Нетребчук Юрій</t>
  </si>
  <si>
    <t>Кравченко Андрій</t>
  </si>
  <si>
    <t>Черненко Микола</t>
  </si>
  <si>
    <t>Фрейліх Веніамін</t>
  </si>
  <si>
    <t xml:space="preserve">Виноградова Людмила
</t>
  </si>
  <si>
    <t xml:space="preserve">Жоров Олексій </t>
  </si>
  <si>
    <t xml:space="preserve">Янченкова Евеліна </t>
  </si>
  <si>
    <t>Албов Євген</t>
  </si>
  <si>
    <t>Мацібора Віталіна</t>
  </si>
  <si>
    <t>Шевчук Яна</t>
  </si>
  <si>
    <t xml:space="preserve">Барабошко Любомир </t>
  </si>
  <si>
    <t xml:space="preserve">Герасимюк Анатолій </t>
  </si>
  <si>
    <t xml:space="preserve">Шостак Яна </t>
  </si>
  <si>
    <t>Хорт Олексій</t>
  </si>
  <si>
    <t>Станищук Софія</t>
  </si>
  <si>
    <t>Бур'янівська Олександра</t>
  </si>
  <si>
    <t>Ігнатенко Крістіна</t>
  </si>
  <si>
    <t>Горбатюк Сніжана</t>
  </si>
  <si>
    <t>Трач Олександр</t>
  </si>
  <si>
    <t xml:space="preserve"> Гуменюк Анастасія</t>
  </si>
  <si>
    <t>Оніщук Дарина</t>
  </si>
  <si>
    <t>Іванюк Дмитро</t>
  </si>
  <si>
    <t>Теплякова Кароліна</t>
  </si>
  <si>
    <t>Літовка Діана</t>
  </si>
  <si>
    <t>Левченко Богдана</t>
  </si>
  <si>
    <t>Вуразка Юлія</t>
  </si>
  <si>
    <t>Костюк Тимур Сергійович</t>
  </si>
  <si>
    <t>Торопова Аріна Олексіївна</t>
  </si>
  <si>
    <t xml:space="preserve"> Малишкіна Дар'я Юріївна</t>
  </si>
  <si>
    <t xml:space="preserve">Козак Яна </t>
  </si>
  <si>
    <t xml:space="preserve">Бур'янівська Марія, </t>
  </si>
  <si>
    <t xml:space="preserve">Тютюнник Іван </t>
  </si>
  <si>
    <t>Журавльова Тетяна</t>
  </si>
  <si>
    <t>Конченко Богдан</t>
  </si>
  <si>
    <t>Губа Марія</t>
  </si>
  <si>
    <t>Гайдукова Варвара Сергіївна</t>
  </si>
  <si>
    <t xml:space="preserve">Ковтюх Максим </t>
  </si>
  <si>
    <t>Осика Вікторія</t>
  </si>
  <si>
    <t>Бойко Юлія</t>
  </si>
  <si>
    <t>Ковтюх Лілія</t>
  </si>
  <si>
    <t>Стороженко Наталія</t>
  </si>
  <si>
    <t>Кочеткова Катерина</t>
  </si>
  <si>
    <t>Тарасова Вікторія</t>
  </si>
  <si>
    <t>Шиманська Маргарита</t>
  </si>
  <si>
    <t>Онищенко Юлія</t>
  </si>
  <si>
    <t>Висовень Даша</t>
  </si>
  <si>
    <t>Макарчук Олександр</t>
  </si>
  <si>
    <t>Моллачієва Оксана Расулівна</t>
  </si>
  <si>
    <t>Матлай Карина</t>
  </si>
  <si>
    <t>Карабут Анастасія</t>
  </si>
  <si>
    <t>Гребенюк Софія, Драний Олексій</t>
  </si>
  <si>
    <t>Ніколайчук Кіра</t>
  </si>
  <si>
    <t>Черевко Костянтин</t>
  </si>
  <si>
    <t>Ахмедова Сугра</t>
  </si>
  <si>
    <t>Черняєва Єва</t>
  </si>
  <si>
    <t>Пілявська Софія</t>
  </si>
  <si>
    <t>Семко Поліна</t>
  </si>
  <si>
    <t>Величко Іван</t>
  </si>
  <si>
    <t>Нагорний Даніїл</t>
  </si>
  <si>
    <t>Тернавський Микита</t>
  </si>
  <si>
    <t xml:space="preserve"> Чеботар Ксенія</t>
  </si>
  <si>
    <t xml:space="preserve"> Вєтєва Ніколь</t>
  </si>
  <si>
    <t xml:space="preserve"> Черненко Лілія</t>
  </si>
  <si>
    <t>Даниленко Євгенія</t>
  </si>
  <si>
    <t>Макаренко Ольга</t>
  </si>
  <si>
    <t>Мальцева Марія</t>
  </si>
  <si>
    <t>Барсукевич Олег</t>
  </si>
  <si>
    <t>Онуфрієнко Катерина</t>
  </si>
  <si>
    <t>Покалюк Крістіна</t>
  </si>
  <si>
    <t>Неділько Микита</t>
  </si>
  <si>
    <t>Клименки Аріна</t>
  </si>
  <si>
    <t>Євтухова Еліна</t>
  </si>
  <si>
    <t>Ярошенко Софія</t>
  </si>
  <si>
    <t>Бублик Юлія</t>
  </si>
  <si>
    <t>Бузоверя Анастасія</t>
  </si>
  <si>
    <t>Палєга Сніжана</t>
  </si>
  <si>
    <t>Дулєпова Іванна</t>
  </si>
  <si>
    <t>Зануда Рада</t>
  </si>
  <si>
    <t>Черкашина Софія</t>
  </si>
  <si>
    <t>Шпаковська Варвара</t>
  </si>
  <si>
    <t xml:space="preserve"> Гуріна Дарина</t>
  </si>
  <si>
    <t xml:space="preserve"> Бєлкін Артем </t>
  </si>
  <si>
    <t>Яценко Марія</t>
  </si>
  <si>
    <t xml:space="preserve"> Дахновський Ярослав</t>
  </si>
  <si>
    <t xml:space="preserve"> Рєзнік Олександр</t>
  </si>
  <si>
    <t xml:space="preserve"> Безвенюк Олександр</t>
  </si>
  <si>
    <t xml:space="preserve"> Ободовський Ілля.</t>
  </si>
  <si>
    <t>Кушнір Андрій</t>
  </si>
  <si>
    <t>Лісніченко Михайло</t>
  </si>
  <si>
    <t xml:space="preserve"> Охримович Адей</t>
  </si>
  <si>
    <t xml:space="preserve"> Боклаганич Богдан</t>
  </si>
  <si>
    <t xml:space="preserve"> Демкович Марко</t>
  </si>
  <si>
    <t xml:space="preserve"> Процак Марко</t>
  </si>
  <si>
    <t>Євгенія Попельовська</t>
  </si>
  <si>
    <t>Діана Тимощук</t>
  </si>
  <si>
    <t>Ангеліна Іванчишин</t>
  </si>
  <si>
    <t>Юліана Полікровська</t>
  </si>
  <si>
    <t>Довгалюк Юліана</t>
  </si>
  <si>
    <t>Шокало Анастасія</t>
  </si>
  <si>
    <t>Личко Єлизавета</t>
  </si>
  <si>
    <t>Кащук Анна</t>
  </si>
  <si>
    <t>Очеретнюк Анастасія</t>
  </si>
  <si>
    <t xml:space="preserve">Мартинюк Андрій </t>
  </si>
  <si>
    <t xml:space="preserve"> Лаврук Ігор</t>
  </si>
  <si>
    <t>Педченко Олександра</t>
  </si>
  <si>
    <t>Дем'янюк Софія</t>
  </si>
  <si>
    <t>Лесик Вероніка</t>
  </si>
  <si>
    <t>Лесик Руслана</t>
  </si>
  <si>
    <t>Романчук Анастасія</t>
  </si>
  <si>
    <t>Горбатюк Наталія</t>
  </si>
  <si>
    <t>Яцук Анна</t>
  </si>
  <si>
    <t>Каплун Дарина</t>
  </si>
  <si>
    <t>Карехіна Анастасія</t>
  </si>
  <si>
    <t>Ткачук Надія</t>
  </si>
  <si>
    <t>Ружицька Вероніка Станіславівна</t>
  </si>
  <si>
    <t>Сабадаж Максим Миколайович</t>
  </si>
  <si>
    <t>Матвіїва Олександра Андріївна</t>
  </si>
  <si>
    <t>Свінціцька Ірина</t>
  </si>
  <si>
    <t>Порташ Ася</t>
  </si>
  <si>
    <t>Буданова Орина</t>
  </si>
  <si>
    <t>Шиндер Каріна</t>
  </si>
  <si>
    <t>Денесенко Олександра</t>
  </si>
  <si>
    <t>Сушко Єгор</t>
  </si>
  <si>
    <t xml:space="preserve"> Загородній Єгор</t>
  </si>
  <si>
    <t>Куріпка Віталіна</t>
  </si>
  <si>
    <t>Пестрецова Аліна</t>
  </si>
  <si>
    <t xml:space="preserve"> Мироненко Арина</t>
  </si>
  <si>
    <t>Мироненко Вікторія</t>
  </si>
  <si>
    <t xml:space="preserve">Вашаш Максим           </t>
  </si>
  <si>
    <t>Сивцов Назар</t>
  </si>
  <si>
    <t xml:space="preserve">Гопонько Богдан          </t>
  </si>
  <si>
    <t xml:space="preserve">Федун Роман </t>
  </si>
  <si>
    <t>Вероніка Стороженко</t>
  </si>
  <si>
    <t xml:space="preserve">Стегура Марія </t>
  </si>
  <si>
    <t>Гонак Андріана</t>
  </si>
  <si>
    <t>Сідор Анастасія</t>
  </si>
  <si>
    <t xml:space="preserve"> Білунка Тетяна</t>
  </si>
  <si>
    <t xml:space="preserve">Кенес Альбіна                     </t>
  </si>
  <si>
    <t xml:space="preserve"> Порташ Ася </t>
  </si>
  <si>
    <t>Вацлавська Анастасія</t>
  </si>
  <si>
    <t>Завалко Дарія</t>
  </si>
  <si>
    <t xml:space="preserve"> Овчаренко Вадим</t>
  </si>
  <si>
    <t xml:space="preserve"> Коршак Дмитро</t>
  </si>
  <si>
    <t xml:space="preserve"> Дубина Дмитро</t>
  </si>
  <si>
    <t xml:space="preserve"> Шульга Вікторія</t>
  </si>
  <si>
    <t xml:space="preserve"> Багрій Марія</t>
  </si>
  <si>
    <t xml:space="preserve"> Давидова Вікторія</t>
  </si>
  <si>
    <t xml:space="preserve"> Головко Максим</t>
  </si>
  <si>
    <t xml:space="preserve"> Дідицька Софія</t>
  </si>
  <si>
    <t xml:space="preserve"> Микичак Констанція</t>
  </si>
  <si>
    <t xml:space="preserve"> Микичак Марія</t>
  </si>
  <si>
    <t xml:space="preserve"> Михайлів Марія- Єлизавета</t>
  </si>
  <si>
    <t>Ільченко Анна Богданівна</t>
  </si>
  <si>
    <t xml:space="preserve">Чурманова Ксенія Романівна </t>
  </si>
  <si>
    <t xml:space="preserve">Стецюра Єлизавета Андріївна </t>
  </si>
  <si>
    <t>Ковальчук Вікторія Сергіївна</t>
  </si>
  <si>
    <t>Холопкіна Марія Олександрівна</t>
  </si>
  <si>
    <t>Лісовик Василь Олексійович</t>
  </si>
  <si>
    <t>Гелета Дарія Михайлівна</t>
  </si>
  <si>
    <t xml:space="preserve">Гелета Марія Михайлівна </t>
  </si>
  <si>
    <t>Полікровська Юліана</t>
  </si>
  <si>
    <t xml:space="preserve"> Попельовська Євгенія</t>
  </si>
  <si>
    <t xml:space="preserve"> Іванчишин Ангеліна</t>
  </si>
  <si>
    <t xml:space="preserve"> Тимощук Діана</t>
  </si>
  <si>
    <t>№ з/п</t>
  </si>
  <si>
    <t>Патрик Вероніка</t>
  </si>
  <si>
    <t>Пощаловська Олеся</t>
  </si>
  <si>
    <t>Євмінова Аніта</t>
  </si>
  <si>
    <t>Ковальчук Єлизавета</t>
  </si>
  <si>
    <t>Терлецька Єва</t>
  </si>
  <si>
    <t>Дашко Ірина</t>
  </si>
  <si>
    <t>Проказа Андрій</t>
  </si>
  <si>
    <t>Савенко Юлій</t>
  </si>
  <si>
    <t>Заліпаєв Владислав</t>
  </si>
  <si>
    <t>Карпець Ярослав</t>
  </si>
  <si>
    <t>Сафронова Єлизавета</t>
  </si>
  <si>
    <t>П'ятницький Олександр</t>
  </si>
  <si>
    <t>Дмитренко Юлія</t>
  </si>
  <si>
    <t>Міщенко Валерія</t>
  </si>
  <si>
    <t>Дулова Єлизавета</t>
  </si>
  <si>
    <t xml:space="preserve">Лозова Софія </t>
  </si>
  <si>
    <t>Ковалевська Анастасія</t>
  </si>
  <si>
    <t xml:space="preserve">Саєнко Софія </t>
  </si>
  <si>
    <t>Расковалов Фелікс</t>
  </si>
  <si>
    <t xml:space="preserve">Голубовський Ілля  </t>
  </si>
  <si>
    <t>Дудка Арсеній</t>
  </si>
  <si>
    <t>Бронзенко Ярослав</t>
  </si>
  <si>
    <t>Скуртуленко Марія</t>
  </si>
  <si>
    <t>Драганюк Анастасія</t>
  </si>
  <si>
    <t>Лазуренко Артем</t>
  </si>
  <si>
    <t>Карданець Катерина</t>
  </si>
  <si>
    <t>Манукян Крістіна</t>
  </si>
  <si>
    <t>Фурлай Єлизавета</t>
  </si>
  <si>
    <t>Махаринець Вікторія</t>
  </si>
  <si>
    <t>Маліна Артем</t>
  </si>
  <si>
    <t>Бабенко Дар'я</t>
  </si>
  <si>
    <t>Грудін Максим</t>
  </si>
  <si>
    <t>Мінченко Олександр</t>
  </si>
  <si>
    <t>Гончар Іван</t>
  </si>
  <si>
    <t>Ментор Горчакова Оксана Дмитрівна</t>
  </si>
  <si>
    <t>Бардюк Мілана Ігорівна</t>
  </si>
  <si>
    <t>Бардюк Яна Ігорівна</t>
  </si>
  <si>
    <t>Гаряча Анастасія Євгеніївна</t>
  </si>
  <si>
    <t>Галайчук Діна Сергіївна</t>
  </si>
  <si>
    <t>Любарська Катерина Олегівна</t>
  </si>
  <si>
    <t>Муляр Вероніка Русланівна</t>
  </si>
  <si>
    <t xml:space="preserve">Турчик Рєнат Ігорович </t>
  </si>
  <si>
    <t>Муха Олег</t>
  </si>
  <si>
    <t>Дорошенко Настя</t>
  </si>
  <si>
    <t>Ханенко Юрій</t>
  </si>
  <si>
    <t>Банах Ярина</t>
  </si>
  <si>
    <t>Наталія Ходзінська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</si>
</sst>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alan.bank.gov.ua/get-user-certificate/IqfmWvY3dzRFYKn2FHFQ" TargetMode="External"/><Relationship Id="rId170" Type="http://schemas.openxmlformats.org/officeDocument/2006/relationships/hyperlink" Target="https://talan.bank.gov.ua/get-user-certificate/IqfmWivd9WYyjkyIHhJo" TargetMode="External"/><Relationship Id="rId268" Type="http://schemas.openxmlformats.org/officeDocument/2006/relationships/hyperlink" Target="https://talan.bank.gov.ua/get-user-certificate/IqfmWZSyAjhwhLD7q3rc" TargetMode="External"/><Relationship Id="rId475" Type="http://schemas.openxmlformats.org/officeDocument/2006/relationships/hyperlink" Target="https://talan.bank.gov.ua/get-user-certificate/IqfmWtOtlKUErGpSbQnw" TargetMode="External"/><Relationship Id="rId682" Type="http://schemas.openxmlformats.org/officeDocument/2006/relationships/hyperlink" Target="https://talan.bank.gov.ua/get-user-certificate/IqfmWn8eJthlpm7IObbD" TargetMode="External"/><Relationship Id="rId128" Type="http://schemas.openxmlformats.org/officeDocument/2006/relationships/hyperlink" Target="https://talan.bank.gov.ua/get-user-certificate/IqfmWqzJ8VqooanYONEu" TargetMode="External"/><Relationship Id="rId335" Type="http://schemas.openxmlformats.org/officeDocument/2006/relationships/hyperlink" Target="https://talan.bank.gov.ua/get-user-certificate/IqfmW8YmouJzLkqmlgEm" TargetMode="External"/><Relationship Id="rId542" Type="http://schemas.openxmlformats.org/officeDocument/2006/relationships/hyperlink" Target="https://talan.bank.gov.ua/get-user-certificate/IqfmWhvj5ubwXt8OLcGS" TargetMode="External"/><Relationship Id="rId987" Type="http://schemas.openxmlformats.org/officeDocument/2006/relationships/hyperlink" Target="https://talan.bank.gov.ua/get-user-certificate/IqfmW5GeFvlVNSEtGFhx" TargetMode="External"/><Relationship Id="rId402" Type="http://schemas.openxmlformats.org/officeDocument/2006/relationships/hyperlink" Target="https://talan.bank.gov.ua/get-user-certificate/IqfmWwfj8HbGcP8VwjS-" TargetMode="External"/><Relationship Id="rId847" Type="http://schemas.openxmlformats.org/officeDocument/2006/relationships/hyperlink" Target="https://talan.bank.gov.ua/get-user-certificate/IqfmW0BfXGlOMNryRD87" TargetMode="External"/><Relationship Id="rId1032" Type="http://schemas.openxmlformats.org/officeDocument/2006/relationships/hyperlink" Target="https://talan.bank.gov.ua/get-user-certificate/IqfmWK1u_bx1_rSucjrR" TargetMode="External"/><Relationship Id="rId707" Type="http://schemas.openxmlformats.org/officeDocument/2006/relationships/hyperlink" Target="https://talan.bank.gov.ua/get-user-certificate/IqfmW7zccPoLyGe1WDkN" TargetMode="External"/><Relationship Id="rId914" Type="http://schemas.openxmlformats.org/officeDocument/2006/relationships/hyperlink" Target="https://talan.bank.gov.ua/get-user-certificate/IqfmWCV2iO0fxdExw3mb" TargetMode="External"/><Relationship Id="rId43" Type="http://schemas.openxmlformats.org/officeDocument/2006/relationships/hyperlink" Target="https://talan.bank.gov.ua/get-user-certificate/IqfmW3voISNRu7X73PA7" TargetMode="External"/><Relationship Id="rId192" Type="http://schemas.openxmlformats.org/officeDocument/2006/relationships/hyperlink" Target="https://talan.bank.gov.ua/get-user-certificate/IqfmWNhuvmkHa3-fmA9v" TargetMode="External"/><Relationship Id="rId497" Type="http://schemas.openxmlformats.org/officeDocument/2006/relationships/hyperlink" Target="https://talan.bank.gov.ua/get-user-certificate/IqfmWlpqoxnt0_uH646n" TargetMode="External"/><Relationship Id="rId357" Type="http://schemas.openxmlformats.org/officeDocument/2006/relationships/hyperlink" Target="https://talan.bank.gov.ua/get-user-certificate/IqfmW9iooKfNKEKpQ3NZ" TargetMode="External"/><Relationship Id="rId217" Type="http://schemas.openxmlformats.org/officeDocument/2006/relationships/hyperlink" Target="https://talan.bank.gov.ua/get-user-certificate/IqfmW3NzOZoC2hON1w7p" TargetMode="External"/><Relationship Id="rId564" Type="http://schemas.openxmlformats.org/officeDocument/2006/relationships/hyperlink" Target="https://talan.bank.gov.ua/get-user-certificate/IqfmWa2dt5mKMkPxuu8w" TargetMode="External"/><Relationship Id="rId771" Type="http://schemas.openxmlformats.org/officeDocument/2006/relationships/hyperlink" Target="https://talan.bank.gov.ua/get-user-certificate/IqfmWfPk_SIVdxXxNgLz" TargetMode="External"/><Relationship Id="rId869" Type="http://schemas.openxmlformats.org/officeDocument/2006/relationships/hyperlink" Target="https://talan.bank.gov.ua/get-user-certificate/IqfmW8gpiITD8sAXZw9M" TargetMode="External"/><Relationship Id="rId424" Type="http://schemas.openxmlformats.org/officeDocument/2006/relationships/hyperlink" Target="https://talan.bank.gov.ua/get-user-certificate/IqfmWazVP9ulisvnJwvZ" TargetMode="External"/><Relationship Id="rId631" Type="http://schemas.openxmlformats.org/officeDocument/2006/relationships/hyperlink" Target="https://talan.bank.gov.ua/get-user-certificate/IqfmWkz2_hl6FC2Fjp-C" TargetMode="External"/><Relationship Id="rId729" Type="http://schemas.openxmlformats.org/officeDocument/2006/relationships/hyperlink" Target="https://talan.bank.gov.ua/get-user-certificate/IqfmWyGQkJvFQuJa-tYv" TargetMode="External"/><Relationship Id="rId1054" Type="http://schemas.openxmlformats.org/officeDocument/2006/relationships/hyperlink" Target="https://talan.bank.gov.ua/get-user-certificate/oX_DFu6wKVsArlJc3i4y" TargetMode="External"/><Relationship Id="rId936" Type="http://schemas.openxmlformats.org/officeDocument/2006/relationships/hyperlink" Target="https://talan.bank.gov.ua/get-user-certificate/IqfmWy9gqkyU8Wi6Jrgv" TargetMode="External"/><Relationship Id="rId65" Type="http://schemas.openxmlformats.org/officeDocument/2006/relationships/hyperlink" Target="https://talan.bank.gov.ua/get-user-certificate/IqfmW06Otk-zzq7ZP0o9" TargetMode="External"/><Relationship Id="rId281" Type="http://schemas.openxmlformats.org/officeDocument/2006/relationships/hyperlink" Target="https://talan.bank.gov.ua/get-user-certificate/IqfmW23dixI3FBDem6KS" TargetMode="External"/><Relationship Id="rId141" Type="http://schemas.openxmlformats.org/officeDocument/2006/relationships/hyperlink" Target="https://talan.bank.gov.ua/get-user-certificate/IqfmWM8FjmQFVyJx1HoL" TargetMode="External"/><Relationship Id="rId379" Type="http://schemas.openxmlformats.org/officeDocument/2006/relationships/hyperlink" Target="https://talan.bank.gov.ua/get-user-certificate/IqfmWvbn_iLNeZxnttOr" TargetMode="External"/><Relationship Id="rId586" Type="http://schemas.openxmlformats.org/officeDocument/2006/relationships/hyperlink" Target="https://talan.bank.gov.ua/get-user-certificate/IqfmWTVFYJTDof3epvXr" TargetMode="External"/><Relationship Id="rId793" Type="http://schemas.openxmlformats.org/officeDocument/2006/relationships/hyperlink" Target="https://talan.bank.gov.ua/get-user-certificate/IqfmWK3oAVQFeMAl4CYW" TargetMode="External"/><Relationship Id="rId7" Type="http://schemas.openxmlformats.org/officeDocument/2006/relationships/hyperlink" Target="https://talan.bank.gov.ua/get-user-certificate/IqfmWseXz8yC-hLq93kI" TargetMode="External"/><Relationship Id="rId239" Type="http://schemas.openxmlformats.org/officeDocument/2006/relationships/hyperlink" Target="https://talan.bank.gov.ua/get-user-certificate/IqfmWlrW8s0bRkW_lHNB" TargetMode="External"/><Relationship Id="rId446" Type="http://schemas.openxmlformats.org/officeDocument/2006/relationships/hyperlink" Target="https://talan.bank.gov.ua/get-user-certificate/IqfmW9eAjy4aOrh-4Rp0" TargetMode="External"/><Relationship Id="rId653" Type="http://schemas.openxmlformats.org/officeDocument/2006/relationships/hyperlink" Target="https://talan.bank.gov.ua/get-user-certificate/IqfmWs8YJQc1tnHQcNgs" TargetMode="External"/><Relationship Id="rId1076" Type="http://schemas.openxmlformats.org/officeDocument/2006/relationships/hyperlink" Target="https://talan.bank.gov.ua/get-user-certificate/M-xGMFs7tRzZMduHEA3R" TargetMode="External"/><Relationship Id="rId306" Type="http://schemas.openxmlformats.org/officeDocument/2006/relationships/hyperlink" Target="https://talan.bank.gov.ua/get-user-certificate/IqfmW3AChqsdDrZRhI88" TargetMode="External"/><Relationship Id="rId860" Type="http://schemas.openxmlformats.org/officeDocument/2006/relationships/hyperlink" Target="https://talan.bank.gov.ua/get-user-certificate/IqfmWOMAf9BB2K3fX_0u" TargetMode="External"/><Relationship Id="rId958" Type="http://schemas.openxmlformats.org/officeDocument/2006/relationships/hyperlink" Target="https://talan.bank.gov.ua/get-user-certificate/IqfmWlTIAopCoREHevNv" TargetMode="External"/><Relationship Id="rId87" Type="http://schemas.openxmlformats.org/officeDocument/2006/relationships/hyperlink" Target="https://talan.bank.gov.ua/get-user-certificate/IqfmWyPO3OPRlrUeTIgC" TargetMode="External"/><Relationship Id="rId513" Type="http://schemas.openxmlformats.org/officeDocument/2006/relationships/hyperlink" Target="https://talan.bank.gov.ua/get-user-certificate/IqfmWfHWtbIyK3-dBgAx" TargetMode="External"/><Relationship Id="rId597" Type="http://schemas.openxmlformats.org/officeDocument/2006/relationships/hyperlink" Target="https://talan.bank.gov.ua/get-user-certificate/IqfmW_Oeej38BNbZOKSb" TargetMode="External"/><Relationship Id="rId720" Type="http://schemas.openxmlformats.org/officeDocument/2006/relationships/hyperlink" Target="https://talan.bank.gov.ua/get-user-certificate/IqfmWX_OIG_I181oFUZK" TargetMode="External"/><Relationship Id="rId818" Type="http://schemas.openxmlformats.org/officeDocument/2006/relationships/hyperlink" Target="https://talan.bank.gov.ua/get-user-certificate/IqfmWUTENXF4Q1xBnzu1" TargetMode="External"/><Relationship Id="rId152" Type="http://schemas.openxmlformats.org/officeDocument/2006/relationships/hyperlink" Target="https://talan.bank.gov.ua/get-user-certificate/IqfmWxjQSVKFVYX2DYez" TargetMode="External"/><Relationship Id="rId457" Type="http://schemas.openxmlformats.org/officeDocument/2006/relationships/hyperlink" Target="https://talan.bank.gov.ua/get-user-certificate/IqfmW40F6tg9AF8UpxVv" TargetMode="External"/><Relationship Id="rId1003" Type="http://schemas.openxmlformats.org/officeDocument/2006/relationships/hyperlink" Target="https://talan.bank.gov.ua/get-user-certificate/IqfmW2UUyN_oqF5psdb-" TargetMode="External"/><Relationship Id="rId1087" Type="http://schemas.openxmlformats.org/officeDocument/2006/relationships/hyperlink" Target="https://talan.bank.gov.ua/get-user-certificate/sieUvbI78vM8eyu80Mf0" TargetMode="External"/><Relationship Id="rId664" Type="http://schemas.openxmlformats.org/officeDocument/2006/relationships/hyperlink" Target="https://talan.bank.gov.ua/get-user-certificate/IqfmWT7FqENB0Zj_C7Lu" TargetMode="External"/><Relationship Id="rId871" Type="http://schemas.openxmlformats.org/officeDocument/2006/relationships/hyperlink" Target="https://talan.bank.gov.ua/get-user-certificate/IqfmWrVRdUUnYhFh7LIM" TargetMode="External"/><Relationship Id="rId969" Type="http://schemas.openxmlformats.org/officeDocument/2006/relationships/hyperlink" Target="https://talan.bank.gov.ua/get-user-certificate/IqfmWaGfnEUeK2Wn5Dmx" TargetMode="External"/><Relationship Id="rId14" Type="http://schemas.openxmlformats.org/officeDocument/2006/relationships/hyperlink" Target="https://talan.bank.gov.ua/get-user-certificate/IqfmWoC8Zy4HFb4FHmm_" TargetMode="External"/><Relationship Id="rId317" Type="http://schemas.openxmlformats.org/officeDocument/2006/relationships/hyperlink" Target="https://talan.bank.gov.ua/get-user-certificate/IqfmW_tPHxlxYyIPcb8k" TargetMode="External"/><Relationship Id="rId524" Type="http://schemas.openxmlformats.org/officeDocument/2006/relationships/hyperlink" Target="https://talan.bank.gov.ua/get-user-certificate/IqfmWRyFx6pc7I_W3kEm" TargetMode="External"/><Relationship Id="rId731" Type="http://schemas.openxmlformats.org/officeDocument/2006/relationships/hyperlink" Target="https://talan.bank.gov.ua/get-user-certificate/IqfmW5LK_KRXis7NP83w" TargetMode="External"/><Relationship Id="rId98" Type="http://schemas.openxmlformats.org/officeDocument/2006/relationships/hyperlink" Target="https://talan.bank.gov.ua/get-user-certificate/IqfmWkkF_ThK7bCRUOXL" TargetMode="External"/><Relationship Id="rId163" Type="http://schemas.openxmlformats.org/officeDocument/2006/relationships/hyperlink" Target="https://talan.bank.gov.ua/get-user-certificate/IqfmWE-YxFhuzoyUbt81" TargetMode="External"/><Relationship Id="rId370" Type="http://schemas.openxmlformats.org/officeDocument/2006/relationships/hyperlink" Target="https://talan.bank.gov.ua/get-user-certificate/IqfmW90g8TK7m32zw48e" TargetMode="External"/><Relationship Id="rId829" Type="http://schemas.openxmlformats.org/officeDocument/2006/relationships/hyperlink" Target="https://talan.bank.gov.ua/get-user-certificate/IqfmW0ZIVdskZeRP7gGY" TargetMode="External"/><Relationship Id="rId1014" Type="http://schemas.openxmlformats.org/officeDocument/2006/relationships/hyperlink" Target="https://talan.bank.gov.ua/get-user-certificate/IqfmWknohyoPC9_f-GB0" TargetMode="External"/><Relationship Id="rId230" Type="http://schemas.openxmlformats.org/officeDocument/2006/relationships/hyperlink" Target="https://talan.bank.gov.ua/get-user-certificate/IqfmWPFf403b_xkDP3cX" TargetMode="External"/><Relationship Id="rId468" Type="http://schemas.openxmlformats.org/officeDocument/2006/relationships/hyperlink" Target="https://talan.bank.gov.ua/get-user-certificate/IqfmW9q6MtWn62aqnAgO" TargetMode="External"/><Relationship Id="rId675" Type="http://schemas.openxmlformats.org/officeDocument/2006/relationships/hyperlink" Target="https://talan.bank.gov.ua/get-user-certificate/IqfmWIdCHbWQWiAK3uTh" TargetMode="External"/><Relationship Id="rId882" Type="http://schemas.openxmlformats.org/officeDocument/2006/relationships/hyperlink" Target="https://talan.bank.gov.ua/get-user-certificate/IqfmWBCs8gq4rAi4IApX" TargetMode="External"/><Relationship Id="rId1098" Type="http://schemas.openxmlformats.org/officeDocument/2006/relationships/hyperlink" Target="https://talan.bank.gov.ua/get-user-certificate/TR8Y3ywRhFGH4qHiWEhp" TargetMode="External"/><Relationship Id="rId25" Type="http://schemas.openxmlformats.org/officeDocument/2006/relationships/hyperlink" Target="https://talan.bank.gov.ua/get-user-certificate/IqfmWo9VGx5pVMczob16" TargetMode="External"/><Relationship Id="rId328" Type="http://schemas.openxmlformats.org/officeDocument/2006/relationships/hyperlink" Target="https://talan.bank.gov.ua/get-user-certificate/IqfmWfFHeyEyOfCp-yvD" TargetMode="External"/><Relationship Id="rId535" Type="http://schemas.openxmlformats.org/officeDocument/2006/relationships/hyperlink" Target="https://talan.bank.gov.ua/get-user-certificate/IqfmWqglvNcFTEM9bVAZ" TargetMode="External"/><Relationship Id="rId742" Type="http://schemas.openxmlformats.org/officeDocument/2006/relationships/hyperlink" Target="https://talan.bank.gov.ua/get-user-certificate/IqfmWujI9fcV50HvXMp1" TargetMode="External"/><Relationship Id="rId174" Type="http://schemas.openxmlformats.org/officeDocument/2006/relationships/hyperlink" Target="https://talan.bank.gov.ua/get-user-certificate/IqfmWmyLe0NO4owC1sOM" TargetMode="External"/><Relationship Id="rId381" Type="http://schemas.openxmlformats.org/officeDocument/2006/relationships/hyperlink" Target="https://talan.bank.gov.ua/get-user-certificate/IqfmWZIEwgs98MnfJ03y" TargetMode="External"/><Relationship Id="rId602" Type="http://schemas.openxmlformats.org/officeDocument/2006/relationships/hyperlink" Target="https://talan.bank.gov.ua/get-user-certificate/IqfmWxcpFhuoS9Ej9mc-" TargetMode="External"/><Relationship Id="rId1025" Type="http://schemas.openxmlformats.org/officeDocument/2006/relationships/hyperlink" Target="https://talan.bank.gov.ua/get-user-certificate/IqfmWzAw0OIsl-U6jbYC" TargetMode="External"/><Relationship Id="rId241" Type="http://schemas.openxmlformats.org/officeDocument/2006/relationships/hyperlink" Target="https://talan.bank.gov.ua/get-user-certificate/IqfmWVGiryOyIKk5t9j1" TargetMode="External"/><Relationship Id="rId479" Type="http://schemas.openxmlformats.org/officeDocument/2006/relationships/hyperlink" Target="https://talan.bank.gov.ua/get-user-certificate/IqfmW3k9TG3NxU_7SoC2" TargetMode="External"/><Relationship Id="rId686" Type="http://schemas.openxmlformats.org/officeDocument/2006/relationships/hyperlink" Target="https://talan.bank.gov.ua/get-user-certificate/IqfmWo9RCxqd9IuZ6YMT" TargetMode="External"/><Relationship Id="rId893" Type="http://schemas.openxmlformats.org/officeDocument/2006/relationships/hyperlink" Target="https://talan.bank.gov.ua/get-user-certificate/IqfmWEPtG79dB_J5HfGJ" TargetMode="External"/><Relationship Id="rId907" Type="http://schemas.openxmlformats.org/officeDocument/2006/relationships/hyperlink" Target="https://talan.bank.gov.ua/get-user-certificate/IqfmWtCMACtjSn3OKMf6" TargetMode="External"/><Relationship Id="rId36" Type="http://schemas.openxmlformats.org/officeDocument/2006/relationships/hyperlink" Target="https://talan.bank.gov.ua/get-user-certificate/IqfmWTaqbo-mq9OfWXrc" TargetMode="External"/><Relationship Id="rId339" Type="http://schemas.openxmlformats.org/officeDocument/2006/relationships/hyperlink" Target="https://talan.bank.gov.ua/get-user-certificate/IqfmWbF_kX7-Z1WdomLz" TargetMode="External"/><Relationship Id="rId546" Type="http://schemas.openxmlformats.org/officeDocument/2006/relationships/hyperlink" Target="https://talan.bank.gov.ua/get-user-certificate/IqfmW3Md7eMo4-9zeTrs" TargetMode="External"/><Relationship Id="rId753" Type="http://schemas.openxmlformats.org/officeDocument/2006/relationships/hyperlink" Target="https://talan.bank.gov.ua/get-user-certificate/IqfmWSuu2Nmm7eOmsjiN" TargetMode="External"/><Relationship Id="rId101" Type="http://schemas.openxmlformats.org/officeDocument/2006/relationships/hyperlink" Target="https://talan.bank.gov.ua/get-user-certificate/IqfmWOicRxAa0LR6zYeq" TargetMode="External"/><Relationship Id="rId185" Type="http://schemas.openxmlformats.org/officeDocument/2006/relationships/hyperlink" Target="https://talan.bank.gov.ua/get-user-certificate/IqfmW1IUX_Gsl8gkbnkn" TargetMode="External"/><Relationship Id="rId406" Type="http://schemas.openxmlformats.org/officeDocument/2006/relationships/hyperlink" Target="https://talan.bank.gov.ua/get-user-certificate/IqfmWC2DHAAwE5sGSRL5" TargetMode="External"/><Relationship Id="rId960" Type="http://schemas.openxmlformats.org/officeDocument/2006/relationships/hyperlink" Target="https://talan.bank.gov.ua/get-user-certificate/IqfmWMicegIbweI4yex0" TargetMode="External"/><Relationship Id="rId1036" Type="http://schemas.openxmlformats.org/officeDocument/2006/relationships/hyperlink" Target="https://talan.bank.gov.ua/get-user-certificate/IqfmW7LzxdTKLUntPx-4" TargetMode="External"/><Relationship Id="rId392" Type="http://schemas.openxmlformats.org/officeDocument/2006/relationships/hyperlink" Target="https://talan.bank.gov.ua/get-user-certificate/IqfmWZBkWI4PUsboc9Z6" TargetMode="External"/><Relationship Id="rId613" Type="http://schemas.openxmlformats.org/officeDocument/2006/relationships/hyperlink" Target="https://talan.bank.gov.ua/get-user-certificate/IqfmW7Eym9f4tYk3fqaW" TargetMode="External"/><Relationship Id="rId697" Type="http://schemas.openxmlformats.org/officeDocument/2006/relationships/hyperlink" Target="https://talan.bank.gov.ua/get-user-certificate/IqfmWZWSKwd9DtMUM047" TargetMode="External"/><Relationship Id="rId820" Type="http://schemas.openxmlformats.org/officeDocument/2006/relationships/hyperlink" Target="https://talan.bank.gov.ua/get-user-certificate/IqfmWFc8QPnATY2bqMGA" TargetMode="External"/><Relationship Id="rId918" Type="http://schemas.openxmlformats.org/officeDocument/2006/relationships/hyperlink" Target="https://talan.bank.gov.ua/get-user-certificate/IqfmW1fsr32OeeFhbH0G" TargetMode="External"/><Relationship Id="rId252" Type="http://schemas.openxmlformats.org/officeDocument/2006/relationships/hyperlink" Target="https://talan.bank.gov.ua/get-user-certificate/IqfmWayZ2xzL7G2uUb0j" TargetMode="External"/><Relationship Id="rId47" Type="http://schemas.openxmlformats.org/officeDocument/2006/relationships/hyperlink" Target="https://talan.bank.gov.ua/get-user-certificate/IqfmWu_yz_dz93oFOz6p" TargetMode="External"/><Relationship Id="rId112" Type="http://schemas.openxmlformats.org/officeDocument/2006/relationships/hyperlink" Target="https://talan.bank.gov.ua/get-user-certificate/IqfmWHk0aHkzVkihWoy0" TargetMode="External"/><Relationship Id="rId557" Type="http://schemas.openxmlformats.org/officeDocument/2006/relationships/hyperlink" Target="https://talan.bank.gov.ua/get-user-certificate/IqfmWFHedMcbekeRe0SA" TargetMode="External"/><Relationship Id="rId764" Type="http://schemas.openxmlformats.org/officeDocument/2006/relationships/hyperlink" Target="https://talan.bank.gov.ua/get-user-certificate/IqfmWdoXLIZGDr9BCiRa" TargetMode="External"/><Relationship Id="rId971" Type="http://schemas.openxmlformats.org/officeDocument/2006/relationships/hyperlink" Target="https://talan.bank.gov.ua/get-user-certificate/IqfmWqWlNZ8iRZk4usUl" TargetMode="External"/><Relationship Id="rId196" Type="http://schemas.openxmlformats.org/officeDocument/2006/relationships/hyperlink" Target="https://talan.bank.gov.ua/get-user-certificate/IqfmWyyPwjhBCu0eM-vI" TargetMode="External"/><Relationship Id="rId417" Type="http://schemas.openxmlformats.org/officeDocument/2006/relationships/hyperlink" Target="https://talan.bank.gov.ua/get-user-certificate/IqfmW6XzNxZqb_zZwMP2" TargetMode="External"/><Relationship Id="rId624" Type="http://schemas.openxmlformats.org/officeDocument/2006/relationships/hyperlink" Target="https://talan.bank.gov.ua/get-user-certificate/IqfmWVjCXTRGKinRu5Bn" TargetMode="External"/><Relationship Id="rId831" Type="http://schemas.openxmlformats.org/officeDocument/2006/relationships/hyperlink" Target="https://talan.bank.gov.ua/get-user-certificate/IqfmWW5iaZJylHRESb3O" TargetMode="External"/><Relationship Id="rId1047" Type="http://schemas.openxmlformats.org/officeDocument/2006/relationships/hyperlink" Target="https://talan.bank.gov.ua/get-user-certificate/IqfmWa8O0WAFiGI_mUK6" TargetMode="External"/><Relationship Id="rId263" Type="http://schemas.openxmlformats.org/officeDocument/2006/relationships/hyperlink" Target="https://talan.bank.gov.ua/get-user-certificate/IqfmWcfUFu0J-Or6TIdi" TargetMode="External"/><Relationship Id="rId470" Type="http://schemas.openxmlformats.org/officeDocument/2006/relationships/hyperlink" Target="https://talan.bank.gov.ua/get-user-certificate/IqfmWVc8F_CAA7Uy8C7a" TargetMode="External"/><Relationship Id="rId929" Type="http://schemas.openxmlformats.org/officeDocument/2006/relationships/hyperlink" Target="https://talan.bank.gov.ua/get-user-certificate/IqfmWddBCwwXWqfIeiKA" TargetMode="External"/><Relationship Id="rId58" Type="http://schemas.openxmlformats.org/officeDocument/2006/relationships/hyperlink" Target="https://talan.bank.gov.ua/get-user-certificate/IqfmW8zeODoBhXxbHOnG" TargetMode="External"/><Relationship Id="rId123" Type="http://schemas.openxmlformats.org/officeDocument/2006/relationships/hyperlink" Target="https://talan.bank.gov.ua/get-user-certificate/IqfmW_Xe3zT1Dc-ZyPLV" TargetMode="External"/><Relationship Id="rId330" Type="http://schemas.openxmlformats.org/officeDocument/2006/relationships/hyperlink" Target="https://talan.bank.gov.ua/get-user-certificate/IqfmW5VhWMO0--q9Yk8G" TargetMode="External"/><Relationship Id="rId568" Type="http://schemas.openxmlformats.org/officeDocument/2006/relationships/hyperlink" Target="https://talan.bank.gov.ua/get-user-certificate/IqfmWQrrrcyNWLVmuecg" TargetMode="External"/><Relationship Id="rId775" Type="http://schemas.openxmlformats.org/officeDocument/2006/relationships/hyperlink" Target="https://talan.bank.gov.ua/get-user-certificate/IqfmWi2GEDCeBwnxKeTG" TargetMode="External"/><Relationship Id="rId982" Type="http://schemas.openxmlformats.org/officeDocument/2006/relationships/hyperlink" Target="https://talan.bank.gov.ua/get-user-certificate/IqfmWl30iUlG8Dtq7wok" TargetMode="External"/><Relationship Id="rId428" Type="http://schemas.openxmlformats.org/officeDocument/2006/relationships/hyperlink" Target="https://talan.bank.gov.ua/get-user-certificate/IqfmWKyfDEKR0s-B8SXH" TargetMode="External"/><Relationship Id="rId635" Type="http://schemas.openxmlformats.org/officeDocument/2006/relationships/hyperlink" Target="https://talan.bank.gov.ua/get-user-certificate/IqfmWOjgSCdZ77koqKO3" TargetMode="External"/><Relationship Id="rId842" Type="http://schemas.openxmlformats.org/officeDocument/2006/relationships/hyperlink" Target="https://talan.bank.gov.ua/get-user-certificate/IqfmW_VjujfqT8A6BS6t" TargetMode="External"/><Relationship Id="rId1058" Type="http://schemas.openxmlformats.org/officeDocument/2006/relationships/hyperlink" Target="https://talan.bank.gov.ua/get-user-certificate/oX_DFwtLrsfxlrKmHojb" TargetMode="External"/><Relationship Id="rId274" Type="http://schemas.openxmlformats.org/officeDocument/2006/relationships/hyperlink" Target="https://talan.bank.gov.ua/get-user-certificate/IqfmWNIkP8FKcnxJLKDb" TargetMode="External"/><Relationship Id="rId481" Type="http://schemas.openxmlformats.org/officeDocument/2006/relationships/hyperlink" Target="https://talan.bank.gov.ua/get-user-certificate/IqfmW1J8dG-uGSAp0tte" TargetMode="External"/><Relationship Id="rId702" Type="http://schemas.openxmlformats.org/officeDocument/2006/relationships/hyperlink" Target="https://talan.bank.gov.ua/get-user-certificate/IqfmWFJ9xuQ2dhp3V-bR" TargetMode="External"/><Relationship Id="rId69" Type="http://schemas.openxmlformats.org/officeDocument/2006/relationships/hyperlink" Target="https://talan.bank.gov.ua/get-user-certificate/IqfmWO9_g0RSmJxiUtiw" TargetMode="External"/><Relationship Id="rId134" Type="http://schemas.openxmlformats.org/officeDocument/2006/relationships/hyperlink" Target="https://talan.bank.gov.ua/get-user-certificate/IqfmWONyIIqGOtqSXc7A" TargetMode="External"/><Relationship Id="rId579" Type="http://schemas.openxmlformats.org/officeDocument/2006/relationships/hyperlink" Target="https://talan.bank.gov.ua/get-user-certificate/IqfmW4WJZAcJmalzLLSe" TargetMode="External"/><Relationship Id="rId786" Type="http://schemas.openxmlformats.org/officeDocument/2006/relationships/hyperlink" Target="https://talan.bank.gov.ua/get-user-certificate/IqfmWalQb9HK6GCl5qNI" TargetMode="External"/><Relationship Id="rId993" Type="http://schemas.openxmlformats.org/officeDocument/2006/relationships/hyperlink" Target="https://talan.bank.gov.ua/get-user-certificate/IqfmW6bTiqq3nYUDSKcv" TargetMode="External"/><Relationship Id="rId341" Type="http://schemas.openxmlformats.org/officeDocument/2006/relationships/hyperlink" Target="https://talan.bank.gov.ua/get-user-certificate/IqfmWI5vyBxHbLJwBvyx" TargetMode="External"/><Relationship Id="rId439" Type="http://schemas.openxmlformats.org/officeDocument/2006/relationships/hyperlink" Target="https://talan.bank.gov.ua/get-user-certificate/IqfmWMj-_naw3gCnGqau" TargetMode="External"/><Relationship Id="rId646" Type="http://schemas.openxmlformats.org/officeDocument/2006/relationships/hyperlink" Target="https://talan.bank.gov.ua/get-user-certificate/IqfmWogZlQSluCpO0rAu" TargetMode="External"/><Relationship Id="rId1069" Type="http://schemas.openxmlformats.org/officeDocument/2006/relationships/hyperlink" Target="https://talan.bank.gov.ua/get-user-certificate/1rueaDhIM5X9PWEdHFX4" TargetMode="External"/><Relationship Id="rId201" Type="http://schemas.openxmlformats.org/officeDocument/2006/relationships/hyperlink" Target="https://talan.bank.gov.ua/get-user-certificate/IqfmWHyKSCvae-6kvTBu" TargetMode="External"/><Relationship Id="rId285" Type="http://schemas.openxmlformats.org/officeDocument/2006/relationships/hyperlink" Target="https://talan.bank.gov.ua/get-user-certificate/IqfmWyit8vyBNvygeVA-" TargetMode="External"/><Relationship Id="rId506" Type="http://schemas.openxmlformats.org/officeDocument/2006/relationships/hyperlink" Target="https://talan.bank.gov.ua/get-user-certificate/IqfmWk8IT4vvj_TIoKxD" TargetMode="External"/><Relationship Id="rId853" Type="http://schemas.openxmlformats.org/officeDocument/2006/relationships/hyperlink" Target="https://talan.bank.gov.ua/get-user-certificate/IqfmW4rI2oSV0b48rArs" TargetMode="External"/><Relationship Id="rId492" Type="http://schemas.openxmlformats.org/officeDocument/2006/relationships/hyperlink" Target="https://talan.bank.gov.ua/get-user-certificate/IqfmW6gHwRDsXnvb0k8P" TargetMode="External"/><Relationship Id="rId713" Type="http://schemas.openxmlformats.org/officeDocument/2006/relationships/hyperlink" Target="https://talan.bank.gov.ua/get-user-certificate/IqfmWtpeMVjpH6RTROTD" TargetMode="External"/><Relationship Id="rId797" Type="http://schemas.openxmlformats.org/officeDocument/2006/relationships/hyperlink" Target="https://talan.bank.gov.ua/get-user-certificate/IqfmWML35XlxP4WSBZyB" TargetMode="External"/><Relationship Id="rId920" Type="http://schemas.openxmlformats.org/officeDocument/2006/relationships/hyperlink" Target="https://talan.bank.gov.ua/get-user-certificate/IqfmW_elXn4deAN5LaXh" TargetMode="External"/><Relationship Id="rId145" Type="http://schemas.openxmlformats.org/officeDocument/2006/relationships/hyperlink" Target="https://talan.bank.gov.ua/get-user-certificate/IqfmWfQ8UXRinR2RYoa3" TargetMode="External"/><Relationship Id="rId352" Type="http://schemas.openxmlformats.org/officeDocument/2006/relationships/hyperlink" Target="https://talan.bank.gov.ua/get-user-certificate/IqfmWWPyXrFtk_PS68Np" TargetMode="External"/><Relationship Id="rId212" Type="http://schemas.openxmlformats.org/officeDocument/2006/relationships/hyperlink" Target="https://talan.bank.gov.ua/get-user-certificate/IqfmWl42y0tRLysuhjx3" TargetMode="External"/><Relationship Id="rId657" Type="http://schemas.openxmlformats.org/officeDocument/2006/relationships/hyperlink" Target="https://talan.bank.gov.ua/get-user-certificate/IqfmW3Wxh5vvNLG0RnW-" TargetMode="External"/><Relationship Id="rId864" Type="http://schemas.openxmlformats.org/officeDocument/2006/relationships/hyperlink" Target="https://talan.bank.gov.ua/get-user-certificate/IqfmWpsybOIPqaQcSfZT" TargetMode="External"/><Relationship Id="rId296" Type="http://schemas.openxmlformats.org/officeDocument/2006/relationships/hyperlink" Target="https://talan.bank.gov.ua/get-user-certificate/IqfmWLteqy58iS9siIgW" TargetMode="External"/><Relationship Id="rId517" Type="http://schemas.openxmlformats.org/officeDocument/2006/relationships/hyperlink" Target="https://talan.bank.gov.ua/get-user-certificate/IqfmWB9kWrb8KRs_qSRC" TargetMode="External"/><Relationship Id="rId724" Type="http://schemas.openxmlformats.org/officeDocument/2006/relationships/hyperlink" Target="https://talan.bank.gov.ua/get-user-certificate/IqfmWmYP5568lLSLWaBM" TargetMode="External"/><Relationship Id="rId931" Type="http://schemas.openxmlformats.org/officeDocument/2006/relationships/hyperlink" Target="https://talan.bank.gov.ua/get-user-certificate/IqfmWakxZcOKQJxo8Efn" TargetMode="External"/><Relationship Id="rId60" Type="http://schemas.openxmlformats.org/officeDocument/2006/relationships/hyperlink" Target="https://talan.bank.gov.ua/get-user-certificate/IqfmWeMlRFgiZqCMyQ--" TargetMode="External"/><Relationship Id="rId156" Type="http://schemas.openxmlformats.org/officeDocument/2006/relationships/hyperlink" Target="https://talan.bank.gov.ua/get-user-certificate/IqfmWGEy1Olx9uMdrPhJ" TargetMode="External"/><Relationship Id="rId363" Type="http://schemas.openxmlformats.org/officeDocument/2006/relationships/hyperlink" Target="https://talan.bank.gov.ua/get-user-certificate/IqfmW3BQPqFvX9LxywXh" TargetMode="External"/><Relationship Id="rId570" Type="http://schemas.openxmlformats.org/officeDocument/2006/relationships/hyperlink" Target="https://talan.bank.gov.ua/get-user-certificate/IqfmW9ob6cGnAnY12XLp" TargetMode="External"/><Relationship Id="rId1007" Type="http://schemas.openxmlformats.org/officeDocument/2006/relationships/hyperlink" Target="https://talan.bank.gov.ua/get-user-certificate/IqfmWp0O6MZGK8Z1dCQb" TargetMode="External"/><Relationship Id="rId223" Type="http://schemas.openxmlformats.org/officeDocument/2006/relationships/hyperlink" Target="https://talan.bank.gov.ua/get-user-certificate/IqfmWxFsW-6idtMdZY5-" TargetMode="External"/><Relationship Id="rId430" Type="http://schemas.openxmlformats.org/officeDocument/2006/relationships/hyperlink" Target="https://talan.bank.gov.ua/get-user-certificate/IqfmWnxhsJBPTh70Nf6S" TargetMode="External"/><Relationship Id="rId668" Type="http://schemas.openxmlformats.org/officeDocument/2006/relationships/hyperlink" Target="https://talan.bank.gov.ua/get-user-certificate/IqfmWpM6spz6jg9iL2v_" TargetMode="External"/><Relationship Id="rId875" Type="http://schemas.openxmlformats.org/officeDocument/2006/relationships/hyperlink" Target="https://talan.bank.gov.ua/get-user-certificate/IqfmWjtFv2CrgUt7sqKM" TargetMode="External"/><Relationship Id="rId1060" Type="http://schemas.openxmlformats.org/officeDocument/2006/relationships/hyperlink" Target="https://talan.bank.gov.ua/get-user-certificate/oX_DFlzUTrEizaiUlxf1" TargetMode="External"/><Relationship Id="rId18" Type="http://schemas.openxmlformats.org/officeDocument/2006/relationships/hyperlink" Target="https://talan.bank.gov.ua/get-user-certificate/IqfmW1X2JzNxsVRudJdC" TargetMode="External"/><Relationship Id="rId528" Type="http://schemas.openxmlformats.org/officeDocument/2006/relationships/hyperlink" Target="https://talan.bank.gov.ua/get-user-certificate/IqfmW6VvrwK1KivFvLy9" TargetMode="External"/><Relationship Id="rId735" Type="http://schemas.openxmlformats.org/officeDocument/2006/relationships/hyperlink" Target="https://talan.bank.gov.ua/get-user-certificate/IqfmWhawAbD1mqa0cbKk" TargetMode="External"/><Relationship Id="rId942" Type="http://schemas.openxmlformats.org/officeDocument/2006/relationships/hyperlink" Target="https://talan.bank.gov.ua/get-user-certificate/IqfmWhMmpq56KXG5Ctq6" TargetMode="External"/><Relationship Id="rId167" Type="http://schemas.openxmlformats.org/officeDocument/2006/relationships/hyperlink" Target="https://talan.bank.gov.ua/get-user-certificate/IqfmWKKJPdTnKvxzPKMD" TargetMode="External"/><Relationship Id="rId374" Type="http://schemas.openxmlformats.org/officeDocument/2006/relationships/hyperlink" Target="https://talan.bank.gov.ua/get-user-certificate/IqfmWA2gj0GDMb0MSClg" TargetMode="External"/><Relationship Id="rId581" Type="http://schemas.openxmlformats.org/officeDocument/2006/relationships/hyperlink" Target="https://talan.bank.gov.ua/get-user-certificate/IqfmWTDxsQQA22V-szE-" TargetMode="External"/><Relationship Id="rId1018" Type="http://schemas.openxmlformats.org/officeDocument/2006/relationships/hyperlink" Target="https://talan.bank.gov.ua/get-user-certificate/IqfmWml6OPgyQkMh1bs4" TargetMode="External"/><Relationship Id="rId71" Type="http://schemas.openxmlformats.org/officeDocument/2006/relationships/hyperlink" Target="https://talan.bank.gov.ua/get-user-certificate/IqfmWQjjYm-hi0G7h9MO" TargetMode="External"/><Relationship Id="rId234" Type="http://schemas.openxmlformats.org/officeDocument/2006/relationships/hyperlink" Target="https://talan.bank.gov.ua/get-user-certificate/IqfmWdas8s0nwOnYwcsY" TargetMode="External"/><Relationship Id="rId679" Type="http://schemas.openxmlformats.org/officeDocument/2006/relationships/hyperlink" Target="https://talan.bank.gov.ua/get-user-certificate/IqfmWk0ZcvmU14hWbwzv" TargetMode="External"/><Relationship Id="rId802" Type="http://schemas.openxmlformats.org/officeDocument/2006/relationships/hyperlink" Target="https://talan.bank.gov.ua/get-user-certificate/IqfmWecO5n6Ntl7G36nO" TargetMode="External"/><Relationship Id="rId886" Type="http://schemas.openxmlformats.org/officeDocument/2006/relationships/hyperlink" Target="https://talan.bank.gov.ua/get-user-certificate/IqfmWKNcDhFUagYJ8McY" TargetMode="External"/><Relationship Id="rId2" Type="http://schemas.openxmlformats.org/officeDocument/2006/relationships/hyperlink" Target="https://talan.bank.gov.ua/get-user-certificate/IqfmWDq3_XZswGRVLuu7" TargetMode="External"/><Relationship Id="rId29" Type="http://schemas.openxmlformats.org/officeDocument/2006/relationships/hyperlink" Target="https://talan.bank.gov.ua/get-user-certificate/IqfmW70rajjrzvllqMBB" TargetMode="External"/><Relationship Id="rId441" Type="http://schemas.openxmlformats.org/officeDocument/2006/relationships/hyperlink" Target="https://talan.bank.gov.ua/get-user-certificate/IqfmWZ3l4cKjTPkXY6Zq" TargetMode="External"/><Relationship Id="rId539" Type="http://schemas.openxmlformats.org/officeDocument/2006/relationships/hyperlink" Target="https://talan.bank.gov.ua/get-user-certificate/IqfmWVxt270RoUPtOYoa" TargetMode="External"/><Relationship Id="rId746" Type="http://schemas.openxmlformats.org/officeDocument/2006/relationships/hyperlink" Target="https://talan.bank.gov.ua/get-user-certificate/IqfmW-3Xav9zRJPeWeBp" TargetMode="External"/><Relationship Id="rId1071" Type="http://schemas.openxmlformats.org/officeDocument/2006/relationships/hyperlink" Target="https://talan.bank.gov.ua/get-user-certificate/1ruea7ZpsrS0IXKpQiPN" TargetMode="External"/><Relationship Id="rId178" Type="http://schemas.openxmlformats.org/officeDocument/2006/relationships/hyperlink" Target="https://talan.bank.gov.ua/get-user-certificate/IqfmW34z8cUo7Ee5H-Pa" TargetMode="External"/><Relationship Id="rId301" Type="http://schemas.openxmlformats.org/officeDocument/2006/relationships/hyperlink" Target="https://talan.bank.gov.ua/get-user-certificate/IqfmWiN9cn7adwODdY6_" TargetMode="External"/><Relationship Id="rId953" Type="http://schemas.openxmlformats.org/officeDocument/2006/relationships/hyperlink" Target="https://talan.bank.gov.ua/get-user-certificate/IqfmW9u4gQNbOjBjvPak" TargetMode="External"/><Relationship Id="rId1029" Type="http://schemas.openxmlformats.org/officeDocument/2006/relationships/hyperlink" Target="https://talan.bank.gov.ua/get-user-certificate/IqfmWnvZ4Ra_8_M7_5G4" TargetMode="External"/><Relationship Id="rId82" Type="http://schemas.openxmlformats.org/officeDocument/2006/relationships/hyperlink" Target="https://talan.bank.gov.ua/get-user-certificate/IqfmW5WnUUn-NAHXZouv" TargetMode="External"/><Relationship Id="rId385" Type="http://schemas.openxmlformats.org/officeDocument/2006/relationships/hyperlink" Target="https://talan.bank.gov.ua/get-user-certificate/IqfmWo5SUGjqXPOhprTi" TargetMode="External"/><Relationship Id="rId592" Type="http://schemas.openxmlformats.org/officeDocument/2006/relationships/hyperlink" Target="https://talan.bank.gov.ua/get-user-certificate/IqfmWntwaq52gPDSvUFT" TargetMode="External"/><Relationship Id="rId606" Type="http://schemas.openxmlformats.org/officeDocument/2006/relationships/hyperlink" Target="https://talan.bank.gov.ua/get-user-certificate/IqfmWUHEM-Cwi3aFgWkf" TargetMode="External"/><Relationship Id="rId813" Type="http://schemas.openxmlformats.org/officeDocument/2006/relationships/hyperlink" Target="https://talan.bank.gov.ua/get-user-certificate/IqfmWLFp5XVafwD9u32J" TargetMode="External"/><Relationship Id="rId245" Type="http://schemas.openxmlformats.org/officeDocument/2006/relationships/hyperlink" Target="https://talan.bank.gov.ua/get-user-certificate/IqfmW4Cjyv6F9kD_Gh0H" TargetMode="External"/><Relationship Id="rId452" Type="http://schemas.openxmlformats.org/officeDocument/2006/relationships/hyperlink" Target="https://talan.bank.gov.ua/get-user-certificate/IqfmWYWzhEon-TQ_JthL" TargetMode="External"/><Relationship Id="rId897" Type="http://schemas.openxmlformats.org/officeDocument/2006/relationships/hyperlink" Target="https://talan.bank.gov.ua/get-user-certificate/IqfmWQHa_svwrmQlQXFr" TargetMode="External"/><Relationship Id="rId1082" Type="http://schemas.openxmlformats.org/officeDocument/2006/relationships/hyperlink" Target="https://talan.bank.gov.ua/get-user-certificate/sieUvdm2lQutz-q3gctp" TargetMode="External"/><Relationship Id="rId105" Type="http://schemas.openxmlformats.org/officeDocument/2006/relationships/hyperlink" Target="https://talan.bank.gov.ua/get-user-certificate/IqfmWxgNXmve0CdOj8Rw" TargetMode="External"/><Relationship Id="rId312" Type="http://schemas.openxmlformats.org/officeDocument/2006/relationships/hyperlink" Target="https://talan.bank.gov.ua/get-user-certificate/IqfmWEPqH8q3-XxFB8Tg" TargetMode="External"/><Relationship Id="rId757" Type="http://schemas.openxmlformats.org/officeDocument/2006/relationships/hyperlink" Target="https://talan.bank.gov.ua/get-user-certificate/IqfmWD10HdtIKVR4_9-g" TargetMode="External"/><Relationship Id="rId964" Type="http://schemas.openxmlformats.org/officeDocument/2006/relationships/hyperlink" Target="https://talan.bank.gov.ua/get-user-certificate/IqfmWcvHyp3paNoRZqEc" TargetMode="External"/><Relationship Id="rId93" Type="http://schemas.openxmlformats.org/officeDocument/2006/relationships/hyperlink" Target="https://talan.bank.gov.ua/get-user-certificate/IqfmW3DMjjrtlj4wA_BL" TargetMode="External"/><Relationship Id="rId189" Type="http://schemas.openxmlformats.org/officeDocument/2006/relationships/hyperlink" Target="https://talan.bank.gov.ua/get-user-certificate/IqfmWZD_MCHlq-xrB-rd" TargetMode="External"/><Relationship Id="rId396" Type="http://schemas.openxmlformats.org/officeDocument/2006/relationships/hyperlink" Target="https://talan.bank.gov.ua/get-user-certificate/IqfmWFeczrpqL2Yn5hhX" TargetMode="External"/><Relationship Id="rId617" Type="http://schemas.openxmlformats.org/officeDocument/2006/relationships/hyperlink" Target="https://talan.bank.gov.ua/get-user-certificate/IqfmWVrziW3GlomZgmUK" TargetMode="External"/><Relationship Id="rId824" Type="http://schemas.openxmlformats.org/officeDocument/2006/relationships/hyperlink" Target="https://talan.bank.gov.ua/get-user-certificate/IqfmWqNiUBvXj1VZQVN_" TargetMode="External"/><Relationship Id="rId256" Type="http://schemas.openxmlformats.org/officeDocument/2006/relationships/hyperlink" Target="https://talan.bank.gov.ua/get-user-certificate/IqfmWUxMoqEvpXQwzyx3" TargetMode="External"/><Relationship Id="rId463" Type="http://schemas.openxmlformats.org/officeDocument/2006/relationships/hyperlink" Target="https://talan.bank.gov.ua/get-user-certificate/IqfmWy5fJ5E_z6exo7wm" TargetMode="External"/><Relationship Id="rId670" Type="http://schemas.openxmlformats.org/officeDocument/2006/relationships/hyperlink" Target="https://talan.bank.gov.ua/get-user-certificate/IqfmWk-BegG1JBqmG4v2" TargetMode="External"/><Relationship Id="rId1093" Type="http://schemas.openxmlformats.org/officeDocument/2006/relationships/hyperlink" Target="https://talan.bank.gov.ua/get-user-certificate/6GxwUZGey_mPMVgWwqp2" TargetMode="External"/><Relationship Id="rId116" Type="http://schemas.openxmlformats.org/officeDocument/2006/relationships/hyperlink" Target="https://talan.bank.gov.ua/get-user-certificate/IqfmWHkHvI3SjPznLCei" TargetMode="External"/><Relationship Id="rId323" Type="http://schemas.openxmlformats.org/officeDocument/2006/relationships/hyperlink" Target="https://talan.bank.gov.ua/get-user-certificate/IqfmW-UtSz9EWoeAFSzd" TargetMode="External"/><Relationship Id="rId530" Type="http://schemas.openxmlformats.org/officeDocument/2006/relationships/hyperlink" Target="https://talan.bank.gov.ua/get-user-certificate/IqfmWmFavbax1oSgU8uo" TargetMode="External"/><Relationship Id="rId768" Type="http://schemas.openxmlformats.org/officeDocument/2006/relationships/hyperlink" Target="https://talan.bank.gov.ua/get-user-certificate/IqfmWUoyO_iWHNnV9tcN" TargetMode="External"/><Relationship Id="rId975" Type="http://schemas.openxmlformats.org/officeDocument/2006/relationships/hyperlink" Target="https://talan.bank.gov.ua/get-user-certificate/IqfmW1GG_oFLm4ZsH34f" TargetMode="External"/><Relationship Id="rId20" Type="http://schemas.openxmlformats.org/officeDocument/2006/relationships/hyperlink" Target="https://talan.bank.gov.ua/get-user-certificate/IqfmW0UxhMPEfqvzNmPH" TargetMode="External"/><Relationship Id="rId628" Type="http://schemas.openxmlformats.org/officeDocument/2006/relationships/hyperlink" Target="https://talan.bank.gov.ua/get-user-certificate/IqfmW8xG1YJ9HRTOQn0m" TargetMode="External"/><Relationship Id="rId835" Type="http://schemas.openxmlformats.org/officeDocument/2006/relationships/hyperlink" Target="https://talan.bank.gov.ua/get-user-certificate/IqfmWnrVDN94OMz_apyl" TargetMode="External"/><Relationship Id="rId267" Type="http://schemas.openxmlformats.org/officeDocument/2006/relationships/hyperlink" Target="https://talan.bank.gov.ua/get-user-certificate/IqfmWGHxaRhVpcG7_-UT" TargetMode="External"/><Relationship Id="rId474" Type="http://schemas.openxmlformats.org/officeDocument/2006/relationships/hyperlink" Target="https://talan.bank.gov.ua/get-user-certificate/IqfmWp6yMvutqXLzU4V2" TargetMode="External"/><Relationship Id="rId1020" Type="http://schemas.openxmlformats.org/officeDocument/2006/relationships/hyperlink" Target="https://talan.bank.gov.ua/get-user-certificate/IqfmW7J87u_tKWDp9OvX" TargetMode="External"/><Relationship Id="rId127" Type="http://schemas.openxmlformats.org/officeDocument/2006/relationships/hyperlink" Target="https://talan.bank.gov.ua/get-user-certificate/IqfmW3ciruGPfE-XsrNm" TargetMode="External"/><Relationship Id="rId681" Type="http://schemas.openxmlformats.org/officeDocument/2006/relationships/hyperlink" Target="https://talan.bank.gov.ua/get-user-certificate/IqfmW8b2egMdieufdp5G" TargetMode="External"/><Relationship Id="rId779" Type="http://schemas.openxmlformats.org/officeDocument/2006/relationships/hyperlink" Target="https://talan.bank.gov.ua/get-user-certificate/IqfmWtRnwabhAhrNKe-j" TargetMode="External"/><Relationship Id="rId902" Type="http://schemas.openxmlformats.org/officeDocument/2006/relationships/hyperlink" Target="https://talan.bank.gov.ua/get-user-certificate/IqfmWx33Bvs0UwgaGzZL" TargetMode="External"/><Relationship Id="rId986" Type="http://schemas.openxmlformats.org/officeDocument/2006/relationships/hyperlink" Target="https://talan.bank.gov.ua/get-user-certificate/IqfmW6oSpNZeg7AhUzl7" TargetMode="External"/><Relationship Id="rId31" Type="http://schemas.openxmlformats.org/officeDocument/2006/relationships/hyperlink" Target="https://talan.bank.gov.ua/get-user-certificate/IqfmWlfz_TsJADELCNRu" TargetMode="External"/><Relationship Id="rId334" Type="http://schemas.openxmlformats.org/officeDocument/2006/relationships/hyperlink" Target="https://talan.bank.gov.ua/get-user-certificate/IqfmW-MONLSwXmdspvp1" TargetMode="External"/><Relationship Id="rId541" Type="http://schemas.openxmlformats.org/officeDocument/2006/relationships/hyperlink" Target="https://talan.bank.gov.ua/get-user-certificate/IqfmW6ZvU7duF07Uzw62" TargetMode="External"/><Relationship Id="rId639" Type="http://schemas.openxmlformats.org/officeDocument/2006/relationships/hyperlink" Target="https://talan.bank.gov.ua/get-user-certificate/IqfmWc0tZJ9DeY-qDAe_" TargetMode="External"/><Relationship Id="rId180" Type="http://schemas.openxmlformats.org/officeDocument/2006/relationships/hyperlink" Target="https://talan.bank.gov.ua/get-user-certificate/IqfmWjKkaTHFx0a18M9p" TargetMode="External"/><Relationship Id="rId278" Type="http://schemas.openxmlformats.org/officeDocument/2006/relationships/hyperlink" Target="https://talan.bank.gov.ua/get-user-certificate/IqfmWYHBIs2WjrVL1_c4" TargetMode="External"/><Relationship Id="rId401" Type="http://schemas.openxmlformats.org/officeDocument/2006/relationships/hyperlink" Target="https://talan.bank.gov.ua/get-user-certificate/IqfmWCp34iqK9Og3Jmi7" TargetMode="External"/><Relationship Id="rId846" Type="http://schemas.openxmlformats.org/officeDocument/2006/relationships/hyperlink" Target="https://talan.bank.gov.ua/get-user-certificate/IqfmWVzDE5M6zV8F7h2X" TargetMode="External"/><Relationship Id="rId1031" Type="http://schemas.openxmlformats.org/officeDocument/2006/relationships/hyperlink" Target="https://talan.bank.gov.ua/get-user-certificate/IqfmWWqRGs0UMGCu-FQ6" TargetMode="External"/><Relationship Id="rId485" Type="http://schemas.openxmlformats.org/officeDocument/2006/relationships/hyperlink" Target="https://talan.bank.gov.ua/get-user-certificate/IqfmW2D8VtnuwiPydTB-" TargetMode="External"/><Relationship Id="rId692" Type="http://schemas.openxmlformats.org/officeDocument/2006/relationships/hyperlink" Target="https://talan.bank.gov.ua/get-user-certificate/IqfmWDj-pC9HOH-JPR_t" TargetMode="External"/><Relationship Id="rId706" Type="http://schemas.openxmlformats.org/officeDocument/2006/relationships/hyperlink" Target="https://talan.bank.gov.ua/get-user-certificate/IqfmWVUPldLgcbnPOr1O" TargetMode="External"/><Relationship Id="rId913" Type="http://schemas.openxmlformats.org/officeDocument/2006/relationships/hyperlink" Target="https://talan.bank.gov.ua/get-user-certificate/IqfmWkMG4BH_5_kL8ZxN" TargetMode="External"/><Relationship Id="rId42" Type="http://schemas.openxmlformats.org/officeDocument/2006/relationships/hyperlink" Target="https://talan.bank.gov.ua/get-user-certificate/IqfmW_H_-2miyh5_AIRi" TargetMode="External"/><Relationship Id="rId138" Type="http://schemas.openxmlformats.org/officeDocument/2006/relationships/hyperlink" Target="https://talan.bank.gov.ua/get-user-certificate/IqfmWxAEbmxp5uX2nzBL" TargetMode="External"/><Relationship Id="rId345" Type="http://schemas.openxmlformats.org/officeDocument/2006/relationships/hyperlink" Target="https://talan.bank.gov.ua/get-user-certificate/IqfmW7LDk7cEQo7x-e8m" TargetMode="External"/><Relationship Id="rId552" Type="http://schemas.openxmlformats.org/officeDocument/2006/relationships/hyperlink" Target="https://talan.bank.gov.ua/get-user-certificate/IqfmWqG45P9AoqRmwMia" TargetMode="External"/><Relationship Id="rId997" Type="http://schemas.openxmlformats.org/officeDocument/2006/relationships/hyperlink" Target="https://talan.bank.gov.ua/get-user-certificate/IqfmWDwgdN49aCGSQ66T" TargetMode="External"/><Relationship Id="rId191" Type="http://schemas.openxmlformats.org/officeDocument/2006/relationships/hyperlink" Target="https://talan.bank.gov.ua/get-user-certificate/IqfmWrHu0tMEuFf0mPMR" TargetMode="External"/><Relationship Id="rId205" Type="http://schemas.openxmlformats.org/officeDocument/2006/relationships/hyperlink" Target="https://talan.bank.gov.ua/get-user-certificate/IqfmWiNv4qGrkVlsBRva" TargetMode="External"/><Relationship Id="rId412" Type="http://schemas.openxmlformats.org/officeDocument/2006/relationships/hyperlink" Target="https://talan.bank.gov.ua/get-user-certificate/IqfmWTsB0V6vSeBD4MWr" TargetMode="External"/><Relationship Id="rId857" Type="http://schemas.openxmlformats.org/officeDocument/2006/relationships/hyperlink" Target="https://talan.bank.gov.ua/get-user-certificate/IqfmWIk7QFV6sgCj7BmT" TargetMode="External"/><Relationship Id="rId1042" Type="http://schemas.openxmlformats.org/officeDocument/2006/relationships/hyperlink" Target="https://talan.bank.gov.ua/get-user-certificate/IqfmW_44oO3i95KTPGPx" TargetMode="External"/><Relationship Id="rId289" Type="http://schemas.openxmlformats.org/officeDocument/2006/relationships/hyperlink" Target="https://talan.bank.gov.ua/get-user-certificate/IqfmWMTww83YwnZ-pEAJ" TargetMode="External"/><Relationship Id="rId496" Type="http://schemas.openxmlformats.org/officeDocument/2006/relationships/hyperlink" Target="https://talan.bank.gov.ua/get-user-certificate/IqfmWuh2pRaTdRfL1MzB" TargetMode="External"/><Relationship Id="rId717" Type="http://schemas.openxmlformats.org/officeDocument/2006/relationships/hyperlink" Target="https://talan.bank.gov.ua/get-user-certificate/IqfmWWX6rJfd-b32aQlc" TargetMode="External"/><Relationship Id="rId924" Type="http://schemas.openxmlformats.org/officeDocument/2006/relationships/hyperlink" Target="https://talan.bank.gov.ua/get-user-certificate/IqfmWWdNXCs-brZ1flRX" TargetMode="External"/><Relationship Id="rId53" Type="http://schemas.openxmlformats.org/officeDocument/2006/relationships/hyperlink" Target="https://talan.bank.gov.ua/get-user-certificate/IqfmWK6kblrGQSTCN6iG" TargetMode="External"/><Relationship Id="rId149" Type="http://schemas.openxmlformats.org/officeDocument/2006/relationships/hyperlink" Target="https://talan.bank.gov.ua/get-user-certificate/IqfmWJcHaiCDj_4PIY3H" TargetMode="External"/><Relationship Id="rId356" Type="http://schemas.openxmlformats.org/officeDocument/2006/relationships/hyperlink" Target="https://talan.bank.gov.ua/get-user-certificate/IqfmWgEfijL3MTqJKYdJ" TargetMode="External"/><Relationship Id="rId563" Type="http://schemas.openxmlformats.org/officeDocument/2006/relationships/hyperlink" Target="https://talan.bank.gov.ua/get-user-certificate/IqfmWPi5bKasy6c8pmhc" TargetMode="External"/><Relationship Id="rId770" Type="http://schemas.openxmlformats.org/officeDocument/2006/relationships/hyperlink" Target="https://talan.bank.gov.ua/get-user-certificate/IqfmWcgb4SvkTz54LDy5" TargetMode="External"/><Relationship Id="rId216" Type="http://schemas.openxmlformats.org/officeDocument/2006/relationships/hyperlink" Target="https://talan.bank.gov.ua/get-user-certificate/IqfmW-JNY9zQUUTnY44P" TargetMode="External"/><Relationship Id="rId423" Type="http://schemas.openxmlformats.org/officeDocument/2006/relationships/hyperlink" Target="https://talan.bank.gov.ua/get-user-certificate/IqfmWJ8ijqYZjORnAwht" TargetMode="External"/><Relationship Id="rId868" Type="http://schemas.openxmlformats.org/officeDocument/2006/relationships/hyperlink" Target="https://talan.bank.gov.ua/get-user-certificate/IqfmWYG3RJmBt-V9RnbX" TargetMode="External"/><Relationship Id="rId1053" Type="http://schemas.openxmlformats.org/officeDocument/2006/relationships/hyperlink" Target="https://talan.bank.gov.ua/get-user-certificate/IqfmWmX58EYKVIugc1wY" TargetMode="External"/><Relationship Id="rId630" Type="http://schemas.openxmlformats.org/officeDocument/2006/relationships/hyperlink" Target="https://talan.bank.gov.ua/get-user-certificate/IqfmWO2rv_ewZsQBGj5z" TargetMode="External"/><Relationship Id="rId728" Type="http://schemas.openxmlformats.org/officeDocument/2006/relationships/hyperlink" Target="https://talan.bank.gov.ua/get-user-certificate/IqfmWHgkpf3tcb8XEJHa" TargetMode="External"/><Relationship Id="rId935" Type="http://schemas.openxmlformats.org/officeDocument/2006/relationships/hyperlink" Target="https://talan.bank.gov.ua/get-user-certificate/IqfmWM3OD46w8U2pFdL2" TargetMode="External"/><Relationship Id="rId64" Type="http://schemas.openxmlformats.org/officeDocument/2006/relationships/hyperlink" Target="https://talan.bank.gov.ua/get-user-certificate/IqfmWoiD89MZP6lz30Xr" TargetMode="External"/><Relationship Id="rId367" Type="http://schemas.openxmlformats.org/officeDocument/2006/relationships/hyperlink" Target="https://talan.bank.gov.ua/get-user-certificate/IqfmWPBxmHkSmCBbQtqF" TargetMode="External"/><Relationship Id="rId574" Type="http://schemas.openxmlformats.org/officeDocument/2006/relationships/hyperlink" Target="https://talan.bank.gov.ua/get-user-certificate/IqfmWo1szAezAiinVX9M" TargetMode="External"/><Relationship Id="rId227" Type="http://schemas.openxmlformats.org/officeDocument/2006/relationships/hyperlink" Target="https://talan.bank.gov.ua/get-user-certificate/IqfmWY94xmj-MT1fDM-A" TargetMode="External"/><Relationship Id="rId781" Type="http://schemas.openxmlformats.org/officeDocument/2006/relationships/hyperlink" Target="https://talan.bank.gov.ua/get-user-certificate/IqfmW5hPHoeQzlIqcmyT" TargetMode="External"/><Relationship Id="rId879" Type="http://schemas.openxmlformats.org/officeDocument/2006/relationships/hyperlink" Target="https://talan.bank.gov.ua/get-user-certificate/IqfmW5im42pgmn5-7dDd" TargetMode="External"/><Relationship Id="rId434" Type="http://schemas.openxmlformats.org/officeDocument/2006/relationships/hyperlink" Target="https://talan.bank.gov.ua/get-user-certificate/IqfmWvSKH-JTa7YalR20" TargetMode="External"/><Relationship Id="rId641" Type="http://schemas.openxmlformats.org/officeDocument/2006/relationships/hyperlink" Target="https://talan.bank.gov.ua/get-user-certificate/IqfmWQpKr5CumYFmdNxV" TargetMode="External"/><Relationship Id="rId739" Type="http://schemas.openxmlformats.org/officeDocument/2006/relationships/hyperlink" Target="https://talan.bank.gov.ua/get-user-certificate/IqfmWLN6wp6AUXNyoODG" TargetMode="External"/><Relationship Id="rId1064" Type="http://schemas.openxmlformats.org/officeDocument/2006/relationships/hyperlink" Target="https://talan.bank.gov.ua/get-user-certificate/oX_DF1scBUOzgUj77Np6" TargetMode="External"/><Relationship Id="rId280" Type="http://schemas.openxmlformats.org/officeDocument/2006/relationships/hyperlink" Target="https://talan.bank.gov.ua/get-user-certificate/IqfmW3f3IRFpIXWkvWqU" TargetMode="External"/><Relationship Id="rId501" Type="http://schemas.openxmlformats.org/officeDocument/2006/relationships/hyperlink" Target="https://talan.bank.gov.ua/get-user-certificate/IqfmWBh5kZG1v2rMS8uz" TargetMode="External"/><Relationship Id="rId946" Type="http://schemas.openxmlformats.org/officeDocument/2006/relationships/hyperlink" Target="https://talan.bank.gov.ua/get-user-certificate/IqfmW2h0ndW7xZylYVDd" TargetMode="External"/><Relationship Id="rId75" Type="http://schemas.openxmlformats.org/officeDocument/2006/relationships/hyperlink" Target="https://talan.bank.gov.ua/get-user-certificate/IqfmW_jkDZGbZHU-R7sz" TargetMode="External"/><Relationship Id="rId140" Type="http://schemas.openxmlformats.org/officeDocument/2006/relationships/hyperlink" Target="https://talan.bank.gov.ua/get-user-certificate/IqfmW0mxQ7rgpi-JtPGe" TargetMode="External"/><Relationship Id="rId378" Type="http://schemas.openxmlformats.org/officeDocument/2006/relationships/hyperlink" Target="https://talan.bank.gov.ua/get-user-certificate/IqfmWyyVc-Rgu1-DTYKJ" TargetMode="External"/><Relationship Id="rId585" Type="http://schemas.openxmlformats.org/officeDocument/2006/relationships/hyperlink" Target="https://talan.bank.gov.ua/get-user-certificate/IqfmWMe9gF9QJFqOKmLc" TargetMode="External"/><Relationship Id="rId792" Type="http://schemas.openxmlformats.org/officeDocument/2006/relationships/hyperlink" Target="https://talan.bank.gov.ua/get-user-certificate/IqfmWaNPRX5qhilWcWkS" TargetMode="External"/><Relationship Id="rId806" Type="http://schemas.openxmlformats.org/officeDocument/2006/relationships/hyperlink" Target="https://talan.bank.gov.ua/get-user-certificate/IqfmWhbowxkbd5KHJID2" TargetMode="External"/><Relationship Id="rId6" Type="http://schemas.openxmlformats.org/officeDocument/2006/relationships/hyperlink" Target="https://talan.bank.gov.ua/get-user-certificate/IqfmWy0J29LnDQUdHSGj" TargetMode="External"/><Relationship Id="rId238" Type="http://schemas.openxmlformats.org/officeDocument/2006/relationships/hyperlink" Target="https://talan.bank.gov.ua/get-user-certificate/IqfmWRVZ3qSDjViqS6CJ" TargetMode="External"/><Relationship Id="rId445" Type="http://schemas.openxmlformats.org/officeDocument/2006/relationships/hyperlink" Target="https://talan.bank.gov.ua/get-user-certificate/IqfmWdtuHxmAl-fECkwW" TargetMode="External"/><Relationship Id="rId652" Type="http://schemas.openxmlformats.org/officeDocument/2006/relationships/hyperlink" Target="https://talan.bank.gov.ua/get-user-certificate/IqfmWNi1BCqFgLVjgqFk" TargetMode="External"/><Relationship Id="rId1075" Type="http://schemas.openxmlformats.org/officeDocument/2006/relationships/hyperlink" Target="https://talan.bank.gov.ua/get-user-certificate/1rueaZufAVXEdOK__tW5" TargetMode="External"/><Relationship Id="rId291" Type="http://schemas.openxmlformats.org/officeDocument/2006/relationships/hyperlink" Target="https://talan.bank.gov.ua/get-user-certificate/IqfmWQHDQSXh9OxV2FEt" TargetMode="External"/><Relationship Id="rId305" Type="http://schemas.openxmlformats.org/officeDocument/2006/relationships/hyperlink" Target="https://talan.bank.gov.ua/get-user-certificate/IqfmWeoHizJFQQcrgQzu" TargetMode="External"/><Relationship Id="rId512" Type="http://schemas.openxmlformats.org/officeDocument/2006/relationships/hyperlink" Target="https://talan.bank.gov.ua/get-user-certificate/IqfmWN1OknwAeCFzodkY" TargetMode="External"/><Relationship Id="rId957" Type="http://schemas.openxmlformats.org/officeDocument/2006/relationships/hyperlink" Target="https://talan.bank.gov.ua/get-user-certificate/IqfmWzCikPIm5_UEDoFV" TargetMode="External"/><Relationship Id="rId86" Type="http://schemas.openxmlformats.org/officeDocument/2006/relationships/hyperlink" Target="https://talan.bank.gov.ua/get-user-certificate/IqfmWJC9YOhOqO7QA_L3" TargetMode="External"/><Relationship Id="rId151" Type="http://schemas.openxmlformats.org/officeDocument/2006/relationships/hyperlink" Target="https://talan.bank.gov.ua/get-user-certificate/IqfmW04zLjoW2acse2Wg" TargetMode="External"/><Relationship Id="rId389" Type="http://schemas.openxmlformats.org/officeDocument/2006/relationships/hyperlink" Target="https://talan.bank.gov.ua/get-user-certificate/IqfmW51FatEIfKMYGiQb" TargetMode="External"/><Relationship Id="rId596" Type="http://schemas.openxmlformats.org/officeDocument/2006/relationships/hyperlink" Target="https://talan.bank.gov.ua/get-user-certificate/IqfmW0d4jccqtGEub-n0" TargetMode="External"/><Relationship Id="rId817" Type="http://schemas.openxmlformats.org/officeDocument/2006/relationships/hyperlink" Target="https://talan.bank.gov.ua/get-user-certificate/IqfmWU2-K4MaxWl36kRL" TargetMode="External"/><Relationship Id="rId1002" Type="http://schemas.openxmlformats.org/officeDocument/2006/relationships/hyperlink" Target="https://talan.bank.gov.ua/get-user-certificate/IqfmW5IxB_MzMzWwq9Tm" TargetMode="External"/><Relationship Id="rId249" Type="http://schemas.openxmlformats.org/officeDocument/2006/relationships/hyperlink" Target="https://talan.bank.gov.ua/get-user-certificate/IqfmWCSNLXycBPBINyLQ" TargetMode="External"/><Relationship Id="rId456" Type="http://schemas.openxmlformats.org/officeDocument/2006/relationships/hyperlink" Target="https://talan.bank.gov.ua/get-user-certificate/IqfmWxgWQUHuAQsvVb-J" TargetMode="External"/><Relationship Id="rId663" Type="http://schemas.openxmlformats.org/officeDocument/2006/relationships/hyperlink" Target="https://talan.bank.gov.ua/get-user-certificate/IqfmW7oSQIL3SBLHL3qN" TargetMode="External"/><Relationship Id="rId870" Type="http://schemas.openxmlformats.org/officeDocument/2006/relationships/hyperlink" Target="https://talan.bank.gov.ua/get-user-certificate/IqfmW_q06mGyCE-OHoQl" TargetMode="External"/><Relationship Id="rId1086" Type="http://schemas.openxmlformats.org/officeDocument/2006/relationships/hyperlink" Target="https://talan.bank.gov.ua/get-user-certificate/sieUvHdLD-DotmV9Wtf9" TargetMode="External"/><Relationship Id="rId13" Type="http://schemas.openxmlformats.org/officeDocument/2006/relationships/hyperlink" Target="https://talan.bank.gov.ua/get-user-certificate/IqfmWzEgO0l4gE3LENNW" TargetMode="External"/><Relationship Id="rId109" Type="http://schemas.openxmlformats.org/officeDocument/2006/relationships/hyperlink" Target="https://talan.bank.gov.ua/get-user-certificate/IqfmWnHB4vRn_hqjlNDL" TargetMode="External"/><Relationship Id="rId316" Type="http://schemas.openxmlformats.org/officeDocument/2006/relationships/hyperlink" Target="https://talan.bank.gov.ua/get-user-certificate/IqfmWL3ZJb7FI6q3dU_s" TargetMode="External"/><Relationship Id="rId523" Type="http://schemas.openxmlformats.org/officeDocument/2006/relationships/hyperlink" Target="https://talan.bank.gov.ua/get-user-certificate/IqfmWseiyUIdaHDoYnjJ" TargetMode="External"/><Relationship Id="rId968" Type="http://schemas.openxmlformats.org/officeDocument/2006/relationships/hyperlink" Target="https://talan.bank.gov.ua/get-user-certificate/IqfmWJBWxKH7RJjNDlVj" TargetMode="External"/><Relationship Id="rId97" Type="http://schemas.openxmlformats.org/officeDocument/2006/relationships/hyperlink" Target="https://talan.bank.gov.ua/get-user-certificate/IqfmWA1InwAoKpQg8pFH" TargetMode="External"/><Relationship Id="rId730" Type="http://schemas.openxmlformats.org/officeDocument/2006/relationships/hyperlink" Target="https://talan.bank.gov.ua/get-user-certificate/IqfmWSla3ZI60mSsC_RY" TargetMode="External"/><Relationship Id="rId828" Type="http://schemas.openxmlformats.org/officeDocument/2006/relationships/hyperlink" Target="https://talan.bank.gov.ua/get-user-certificate/IqfmWWVzHIgrvPbJLejJ" TargetMode="External"/><Relationship Id="rId1013" Type="http://schemas.openxmlformats.org/officeDocument/2006/relationships/hyperlink" Target="https://talan.bank.gov.ua/get-user-certificate/IqfmW6VjgCGqmYqFH6yB" TargetMode="External"/><Relationship Id="rId162" Type="http://schemas.openxmlformats.org/officeDocument/2006/relationships/hyperlink" Target="https://talan.bank.gov.ua/get-user-certificate/IqfmWPMaI0NPbPEqtlUU" TargetMode="External"/><Relationship Id="rId467" Type="http://schemas.openxmlformats.org/officeDocument/2006/relationships/hyperlink" Target="https://talan.bank.gov.ua/get-user-certificate/IqfmWTH5J6lG2AXp9hwK" TargetMode="External"/><Relationship Id="rId1097" Type="http://schemas.openxmlformats.org/officeDocument/2006/relationships/hyperlink" Target="https://talan.bank.gov.ua/get-user-certificate/TR8Y3vy4lnE7ydy4dRBa" TargetMode="External"/><Relationship Id="rId674" Type="http://schemas.openxmlformats.org/officeDocument/2006/relationships/hyperlink" Target="https://talan.bank.gov.ua/get-user-certificate/IqfmWZvOj-tYdKRV_9PV" TargetMode="External"/><Relationship Id="rId881" Type="http://schemas.openxmlformats.org/officeDocument/2006/relationships/hyperlink" Target="https://talan.bank.gov.ua/get-user-certificate/IqfmWQ1FSD4FzaRxPWLZ" TargetMode="External"/><Relationship Id="rId979" Type="http://schemas.openxmlformats.org/officeDocument/2006/relationships/hyperlink" Target="https://talan.bank.gov.ua/get-user-certificate/IqfmW7l5DfwMA4qKvk7U" TargetMode="External"/><Relationship Id="rId24" Type="http://schemas.openxmlformats.org/officeDocument/2006/relationships/hyperlink" Target="https://talan.bank.gov.ua/get-user-certificate/IqfmWzktFgZIU2DlwQIA" TargetMode="External"/><Relationship Id="rId327" Type="http://schemas.openxmlformats.org/officeDocument/2006/relationships/hyperlink" Target="https://talan.bank.gov.ua/get-user-certificate/IqfmWsQMYzXuPFWdO9am" TargetMode="External"/><Relationship Id="rId534" Type="http://schemas.openxmlformats.org/officeDocument/2006/relationships/hyperlink" Target="https://talan.bank.gov.ua/get-user-certificate/IqfmWqioglp1BWwH5szJ" TargetMode="External"/><Relationship Id="rId741" Type="http://schemas.openxmlformats.org/officeDocument/2006/relationships/hyperlink" Target="https://talan.bank.gov.ua/get-user-certificate/IqfmWuaQ81BdKDB6z-tw" TargetMode="External"/><Relationship Id="rId839" Type="http://schemas.openxmlformats.org/officeDocument/2006/relationships/hyperlink" Target="https://talan.bank.gov.ua/get-user-certificate/IqfmW3QVxM-AYD1wqU5x" TargetMode="External"/><Relationship Id="rId173" Type="http://schemas.openxmlformats.org/officeDocument/2006/relationships/hyperlink" Target="https://talan.bank.gov.ua/get-user-certificate/IqfmWOMpSHKtdeLBuAbK" TargetMode="External"/><Relationship Id="rId380" Type="http://schemas.openxmlformats.org/officeDocument/2006/relationships/hyperlink" Target="https://talan.bank.gov.ua/get-user-certificate/IqfmWeH_JQ4VVf6oJwpV" TargetMode="External"/><Relationship Id="rId601" Type="http://schemas.openxmlformats.org/officeDocument/2006/relationships/hyperlink" Target="https://talan.bank.gov.ua/get-user-certificate/IqfmWna1UA4lmfdZhEMZ" TargetMode="External"/><Relationship Id="rId1024" Type="http://schemas.openxmlformats.org/officeDocument/2006/relationships/hyperlink" Target="https://talan.bank.gov.ua/get-user-certificate/IqfmWUULinz_hYdHNiYK" TargetMode="External"/><Relationship Id="rId240" Type="http://schemas.openxmlformats.org/officeDocument/2006/relationships/hyperlink" Target="https://talan.bank.gov.ua/get-user-certificate/IqfmWu0qWASZ5m7HNqsp" TargetMode="External"/><Relationship Id="rId478" Type="http://schemas.openxmlformats.org/officeDocument/2006/relationships/hyperlink" Target="https://talan.bank.gov.ua/get-user-certificate/IqfmWkfLPe9SmmkdjA0L" TargetMode="External"/><Relationship Id="rId685" Type="http://schemas.openxmlformats.org/officeDocument/2006/relationships/hyperlink" Target="https://talan.bank.gov.ua/get-user-certificate/IqfmWHDhpqe5WQUdXAbc" TargetMode="External"/><Relationship Id="rId892" Type="http://schemas.openxmlformats.org/officeDocument/2006/relationships/hyperlink" Target="https://talan.bank.gov.ua/get-user-certificate/IqfmWG0oTerBunDJqBxW" TargetMode="External"/><Relationship Id="rId906" Type="http://schemas.openxmlformats.org/officeDocument/2006/relationships/hyperlink" Target="https://talan.bank.gov.ua/get-user-certificate/IqfmW6ZPclt7FsDnE69_" TargetMode="External"/><Relationship Id="rId35" Type="http://schemas.openxmlformats.org/officeDocument/2006/relationships/hyperlink" Target="https://talan.bank.gov.ua/get-user-certificate/IqfmWqtfJcztEdZTuqPA" TargetMode="External"/><Relationship Id="rId100" Type="http://schemas.openxmlformats.org/officeDocument/2006/relationships/hyperlink" Target="https://talan.bank.gov.ua/get-user-certificate/IqfmWdDZfZdpIsX0Vvl7" TargetMode="External"/><Relationship Id="rId338" Type="http://schemas.openxmlformats.org/officeDocument/2006/relationships/hyperlink" Target="https://talan.bank.gov.ua/get-user-certificate/IqfmWx9kDh1ce_BxW2yj" TargetMode="External"/><Relationship Id="rId545" Type="http://schemas.openxmlformats.org/officeDocument/2006/relationships/hyperlink" Target="https://talan.bank.gov.ua/get-user-certificate/IqfmWlH8rEhIMr47qp26" TargetMode="External"/><Relationship Id="rId752" Type="http://schemas.openxmlformats.org/officeDocument/2006/relationships/hyperlink" Target="https://talan.bank.gov.ua/get-user-certificate/IqfmWgM710PnJE8mCWhr" TargetMode="External"/><Relationship Id="rId184" Type="http://schemas.openxmlformats.org/officeDocument/2006/relationships/hyperlink" Target="https://talan.bank.gov.ua/get-user-certificate/IqfmWER-Hp0ovdRypBpV" TargetMode="External"/><Relationship Id="rId391" Type="http://schemas.openxmlformats.org/officeDocument/2006/relationships/hyperlink" Target="https://talan.bank.gov.ua/get-user-certificate/IqfmWrafB1_98rdr9YtK" TargetMode="External"/><Relationship Id="rId405" Type="http://schemas.openxmlformats.org/officeDocument/2006/relationships/hyperlink" Target="https://talan.bank.gov.ua/get-user-certificate/IqfmWojOGyTbw3H-n-OG" TargetMode="External"/><Relationship Id="rId612" Type="http://schemas.openxmlformats.org/officeDocument/2006/relationships/hyperlink" Target="https://talan.bank.gov.ua/get-user-certificate/IqfmWgT3eLkrZv0dD0_-" TargetMode="External"/><Relationship Id="rId1035" Type="http://schemas.openxmlformats.org/officeDocument/2006/relationships/hyperlink" Target="https://talan.bank.gov.ua/get-user-certificate/IqfmWO7gVbU4-WNVPTyc" TargetMode="External"/><Relationship Id="rId251" Type="http://schemas.openxmlformats.org/officeDocument/2006/relationships/hyperlink" Target="https://talan.bank.gov.ua/get-user-certificate/IqfmW9MVi6Lr7AnLC-N3" TargetMode="External"/><Relationship Id="rId489" Type="http://schemas.openxmlformats.org/officeDocument/2006/relationships/hyperlink" Target="https://talan.bank.gov.ua/get-user-certificate/IqfmWRAZ5ST9Y77czdq1" TargetMode="External"/><Relationship Id="rId696" Type="http://schemas.openxmlformats.org/officeDocument/2006/relationships/hyperlink" Target="https://talan.bank.gov.ua/get-user-certificate/IqfmWvWUY1np95R9FRGq" TargetMode="External"/><Relationship Id="rId917" Type="http://schemas.openxmlformats.org/officeDocument/2006/relationships/hyperlink" Target="https://talan.bank.gov.ua/get-user-certificate/IqfmWX2AB_Bm5loJqdBa" TargetMode="External"/><Relationship Id="rId46" Type="http://schemas.openxmlformats.org/officeDocument/2006/relationships/hyperlink" Target="https://talan.bank.gov.ua/get-user-certificate/IqfmW2mI1pUQXf5XUeqW" TargetMode="External"/><Relationship Id="rId349" Type="http://schemas.openxmlformats.org/officeDocument/2006/relationships/hyperlink" Target="https://talan.bank.gov.ua/get-user-certificate/IqfmWzKMoEd54hDDneBs" TargetMode="External"/><Relationship Id="rId556" Type="http://schemas.openxmlformats.org/officeDocument/2006/relationships/hyperlink" Target="https://talan.bank.gov.ua/get-user-certificate/IqfmWRz6EtppSalc4-xu" TargetMode="External"/><Relationship Id="rId763" Type="http://schemas.openxmlformats.org/officeDocument/2006/relationships/hyperlink" Target="https://talan.bank.gov.ua/get-user-certificate/IqfmWtMTTIm1CAntueki" TargetMode="External"/><Relationship Id="rId111" Type="http://schemas.openxmlformats.org/officeDocument/2006/relationships/hyperlink" Target="https://talan.bank.gov.ua/get-user-certificate/IqfmWHcJwkl8h5VFXrdB" TargetMode="External"/><Relationship Id="rId195" Type="http://schemas.openxmlformats.org/officeDocument/2006/relationships/hyperlink" Target="https://talan.bank.gov.ua/get-user-certificate/IqfmWdzQQbnG928bgXaB" TargetMode="External"/><Relationship Id="rId209" Type="http://schemas.openxmlformats.org/officeDocument/2006/relationships/hyperlink" Target="https://talan.bank.gov.ua/get-user-certificate/IqfmW-5FfH2UrWzEZkK4" TargetMode="External"/><Relationship Id="rId416" Type="http://schemas.openxmlformats.org/officeDocument/2006/relationships/hyperlink" Target="https://talan.bank.gov.ua/get-user-certificate/IqfmWiIjrun-migu75Ga" TargetMode="External"/><Relationship Id="rId970" Type="http://schemas.openxmlformats.org/officeDocument/2006/relationships/hyperlink" Target="https://talan.bank.gov.ua/get-user-certificate/IqfmW03clyzh5CiYWYf6" TargetMode="External"/><Relationship Id="rId1046" Type="http://schemas.openxmlformats.org/officeDocument/2006/relationships/hyperlink" Target="https://talan.bank.gov.ua/get-user-certificate/IqfmWjV7WHdQn3-xKXNc" TargetMode="External"/><Relationship Id="rId623" Type="http://schemas.openxmlformats.org/officeDocument/2006/relationships/hyperlink" Target="https://talan.bank.gov.ua/get-user-certificate/IqfmWGsZNXSEynEVZzQY" TargetMode="External"/><Relationship Id="rId830" Type="http://schemas.openxmlformats.org/officeDocument/2006/relationships/hyperlink" Target="https://talan.bank.gov.ua/get-user-certificate/IqfmWKitZj6bmedep5W1" TargetMode="External"/><Relationship Id="rId928" Type="http://schemas.openxmlformats.org/officeDocument/2006/relationships/hyperlink" Target="https://talan.bank.gov.ua/get-user-certificate/IqfmWsLftnLNkMDoS8mV" TargetMode="External"/><Relationship Id="rId57" Type="http://schemas.openxmlformats.org/officeDocument/2006/relationships/hyperlink" Target="https://talan.bank.gov.ua/get-user-certificate/IqfmWxVIKzDXZpBmDi7H" TargetMode="External"/><Relationship Id="rId262" Type="http://schemas.openxmlformats.org/officeDocument/2006/relationships/hyperlink" Target="https://talan.bank.gov.ua/get-user-certificate/IqfmWF8Soaqe8aCiYVsf" TargetMode="External"/><Relationship Id="rId567" Type="http://schemas.openxmlformats.org/officeDocument/2006/relationships/hyperlink" Target="https://talan.bank.gov.ua/get-user-certificate/IqfmWcaWeNwZ6xdhQSdS" TargetMode="External"/><Relationship Id="rId122" Type="http://schemas.openxmlformats.org/officeDocument/2006/relationships/hyperlink" Target="https://talan.bank.gov.ua/get-user-certificate/IqfmWwJXF2hb7m5AFrWV" TargetMode="External"/><Relationship Id="rId774" Type="http://schemas.openxmlformats.org/officeDocument/2006/relationships/hyperlink" Target="https://talan.bank.gov.ua/get-user-certificate/IqfmWT3zHeR2dQNdMBne" TargetMode="External"/><Relationship Id="rId981" Type="http://schemas.openxmlformats.org/officeDocument/2006/relationships/hyperlink" Target="https://talan.bank.gov.ua/get-user-certificate/IqfmWsTk-80LpOBgBudF" TargetMode="External"/><Relationship Id="rId1057" Type="http://schemas.openxmlformats.org/officeDocument/2006/relationships/hyperlink" Target="https://talan.bank.gov.ua/get-user-certificate/oX_DF7Mc9PKNHjJHAmLi" TargetMode="External"/><Relationship Id="rId427" Type="http://schemas.openxmlformats.org/officeDocument/2006/relationships/hyperlink" Target="https://talan.bank.gov.ua/get-user-certificate/IqfmWvxMwQy5uMBAAOp3" TargetMode="External"/><Relationship Id="rId634" Type="http://schemas.openxmlformats.org/officeDocument/2006/relationships/hyperlink" Target="https://talan.bank.gov.ua/get-user-certificate/IqfmWOWOO_nNOQVRZawt" TargetMode="External"/><Relationship Id="rId841" Type="http://schemas.openxmlformats.org/officeDocument/2006/relationships/hyperlink" Target="https://talan.bank.gov.ua/get-user-certificate/IqfmWuWLjY-yKHBcoWud" TargetMode="External"/><Relationship Id="rId273" Type="http://schemas.openxmlformats.org/officeDocument/2006/relationships/hyperlink" Target="https://talan.bank.gov.ua/get-user-certificate/IqfmWS8eRw1DzKPGHHnx" TargetMode="External"/><Relationship Id="rId480" Type="http://schemas.openxmlformats.org/officeDocument/2006/relationships/hyperlink" Target="https://talan.bank.gov.ua/get-user-certificate/IqfmWlBS951JNP_eRk1u" TargetMode="External"/><Relationship Id="rId701" Type="http://schemas.openxmlformats.org/officeDocument/2006/relationships/hyperlink" Target="https://talan.bank.gov.ua/get-user-certificate/IqfmWV5T-4j3urUzXIf9" TargetMode="External"/><Relationship Id="rId939" Type="http://schemas.openxmlformats.org/officeDocument/2006/relationships/hyperlink" Target="https://talan.bank.gov.ua/get-user-certificate/IqfmWYkJ8N0AcrZ6FIX8" TargetMode="External"/><Relationship Id="rId68" Type="http://schemas.openxmlformats.org/officeDocument/2006/relationships/hyperlink" Target="https://talan.bank.gov.ua/get-user-certificate/IqfmWPEcCcWfbbmhMSTc" TargetMode="External"/><Relationship Id="rId133" Type="http://schemas.openxmlformats.org/officeDocument/2006/relationships/hyperlink" Target="https://talan.bank.gov.ua/get-user-certificate/IqfmWn8GrniwnlcSbZln" TargetMode="External"/><Relationship Id="rId340" Type="http://schemas.openxmlformats.org/officeDocument/2006/relationships/hyperlink" Target="https://talan.bank.gov.ua/get-user-certificate/IqfmWPvGtMnjG-KUy5hk" TargetMode="External"/><Relationship Id="rId578" Type="http://schemas.openxmlformats.org/officeDocument/2006/relationships/hyperlink" Target="https://talan.bank.gov.ua/get-user-certificate/IqfmWX7uzsxHtGfrTW1J" TargetMode="External"/><Relationship Id="rId785" Type="http://schemas.openxmlformats.org/officeDocument/2006/relationships/hyperlink" Target="https://talan.bank.gov.ua/get-user-certificate/IqfmWi7Mv5Z7R03MMGfR" TargetMode="External"/><Relationship Id="rId992" Type="http://schemas.openxmlformats.org/officeDocument/2006/relationships/hyperlink" Target="https://talan.bank.gov.ua/get-user-certificate/IqfmWemxqTYmwA_hiJo-" TargetMode="External"/><Relationship Id="rId200" Type="http://schemas.openxmlformats.org/officeDocument/2006/relationships/hyperlink" Target="https://talan.bank.gov.ua/get-user-certificate/IqfmWU8RAIoGOrppGWOZ" TargetMode="External"/><Relationship Id="rId438" Type="http://schemas.openxmlformats.org/officeDocument/2006/relationships/hyperlink" Target="https://talan.bank.gov.ua/get-user-certificate/IqfmWtxOkaCB-TTnN-iR" TargetMode="External"/><Relationship Id="rId645" Type="http://schemas.openxmlformats.org/officeDocument/2006/relationships/hyperlink" Target="https://talan.bank.gov.ua/get-user-certificate/IqfmWzIoLCFC4r11ghCO" TargetMode="External"/><Relationship Id="rId852" Type="http://schemas.openxmlformats.org/officeDocument/2006/relationships/hyperlink" Target="https://talan.bank.gov.ua/get-user-certificate/IqfmW3PIblr49BUbYmCF" TargetMode="External"/><Relationship Id="rId1068" Type="http://schemas.openxmlformats.org/officeDocument/2006/relationships/hyperlink" Target="https://talan.bank.gov.ua/get-user-certificate/1rueaDnfn5RujV_vBgrk" TargetMode="External"/><Relationship Id="rId284" Type="http://schemas.openxmlformats.org/officeDocument/2006/relationships/hyperlink" Target="https://talan.bank.gov.ua/get-user-certificate/IqfmW65tRBq6ZVX22NvU" TargetMode="External"/><Relationship Id="rId491" Type="http://schemas.openxmlformats.org/officeDocument/2006/relationships/hyperlink" Target="https://talan.bank.gov.ua/get-user-certificate/IqfmWP72nDn9kaZO8Kom" TargetMode="External"/><Relationship Id="rId505" Type="http://schemas.openxmlformats.org/officeDocument/2006/relationships/hyperlink" Target="https://talan.bank.gov.ua/get-user-certificate/IqfmWegS8WTlIz0XISx3" TargetMode="External"/><Relationship Id="rId712" Type="http://schemas.openxmlformats.org/officeDocument/2006/relationships/hyperlink" Target="https://talan.bank.gov.ua/get-user-certificate/IqfmWkzIONJVaTzGjCWa" TargetMode="External"/><Relationship Id="rId79" Type="http://schemas.openxmlformats.org/officeDocument/2006/relationships/hyperlink" Target="https://talan.bank.gov.ua/get-user-certificate/IqfmWq6N-oQi6y_E5h_V" TargetMode="External"/><Relationship Id="rId144" Type="http://schemas.openxmlformats.org/officeDocument/2006/relationships/hyperlink" Target="https://talan.bank.gov.ua/get-user-certificate/IqfmW6NfsoPUg7qItacH" TargetMode="External"/><Relationship Id="rId589" Type="http://schemas.openxmlformats.org/officeDocument/2006/relationships/hyperlink" Target="https://talan.bank.gov.ua/get-user-certificate/IqfmWAbw-9o-xFm8foLm" TargetMode="External"/><Relationship Id="rId796" Type="http://schemas.openxmlformats.org/officeDocument/2006/relationships/hyperlink" Target="https://talan.bank.gov.ua/get-user-certificate/IqfmWsRi3QcRy19MJSpJ" TargetMode="External"/><Relationship Id="rId351" Type="http://schemas.openxmlformats.org/officeDocument/2006/relationships/hyperlink" Target="https://talan.bank.gov.ua/get-user-certificate/IqfmWBlNbCZ0D9NQdvLV" TargetMode="External"/><Relationship Id="rId449" Type="http://schemas.openxmlformats.org/officeDocument/2006/relationships/hyperlink" Target="https://talan.bank.gov.ua/get-user-certificate/IqfmWFJzPH3c4qIbrBKH" TargetMode="External"/><Relationship Id="rId656" Type="http://schemas.openxmlformats.org/officeDocument/2006/relationships/hyperlink" Target="https://talan.bank.gov.ua/get-user-certificate/IqfmWXrFY6eXMBGxn6_T" TargetMode="External"/><Relationship Id="rId863" Type="http://schemas.openxmlformats.org/officeDocument/2006/relationships/hyperlink" Target="https://talan.bank.gov.ua/get-user-certificate/IqfmWF1bOfs8PGvkX_nU" TargetMode="External"/><Relationship Id="rId1079" Type="http://schemas.openxmlformats.org/officeDocument/2006/relationships/hyperlink" Target="https://talan.bank.gov.ua/get-user-certificate/sieUvdM10IrO_G1EdJG5" TargetMode="External"/><Relationship Id="rId211" Type="http://schemas.openxmlformats.org/officeDocument/2006/relationships/hyperlink" Target="https://talan.bank.gov.ua/get-user-certificate/IqfmWIKPX5ncQYEUstEk" TargetMode="External"/><Relationship Id="rId295" Type="http://schemas.openxmlformats.org/officeDocument/2006/relationships/hyperlink" Target="https://talan.bank.gov.ua/get-user-certificate/IqfmWU0p9XjkMR5gnsaL" TargetMode="External"/><Relationship Id="rId309" Type="http://schemas.openxmlformats.org/officeDocument/2006/relationships/hyperlink" Target="https://talan.bank.gov.ua/get-user-certificate/IqfmW0ThQtiOry6qGK3V" TargetMode="External"/><Relationship Id="rId516" Type="http://schemas.openxmlformats.org/officeDocument/2006/relationships/hyperlink" Target="https://talan.bank.gov.ua/get-user-certificate/IqfmWSjP-qLJ9-uZ7iQT" TargetMode="External"/><Relationship Id="rId723" Type="http://schemas.openxmlformats.org/officeDocument/2006/relationships/hyperlink" Target="https://talan.bank.gov.ua/get-user-certificate/IqfmWtAPYd4RfB1x3zBk" TargetMode="External"/><Relationship Id="rId930" Type="http://schemas.openxmlformats.org/officeDocument/2006/relationships/hyperlink" Target="https://talan.bank.gov.ua/get-user-certificate/IqfmWv8VrksOTdUCcIPp" TargetMode="External"/><Relationship Id="rId1006" Type="http://schemas.openxmlformats.org/officeDocument/2006/relationships/hyperlink" Target="https://talan.bank.gov.ua/get-user-certificate/IqfmWk6c-kUk2pxEdZXU" TargetMode="External"/><Relationship Id="rId155" Type="http://schemas.openxmlformats.org/officeDocument/2006/relationships/hyperlink" Target="https://talan.bank.gov.ua/get-user-certificate/IqfmWzmb2hXWjUS2hzm-" TargetMode="External"/><Relationship Id="rId362" Type="http://schemas.openxmlformats.org/officeDocument/2006/relationships/hyperlink" Target="https://talan.bank.gov.ua/get-user-certificate/IqfmW4Q1el4TuuIjaNxl" TargetMode="External"/><Relationship Id="rId222" Type="http://schemas.openxmlformats.org/officeDocument/2006/relationships/hyperlink" Target="https://talan.bank.gov.ua/get-user-certificate/IqfmW_woRhTCCv7fd7mr" TargetMode="External"/><Relationship Id="rId667" Type="http://schemas.openxmlformats.org/officeDocument/2006/relationships/hyperlink" Target="https://talan.bank.gov.ua/get-user-certificate/IqfmWBcsfvdfDxOyEttw" TargetMode="External"/><Relationship Id="rId874" Type="http://schemas.openxmlformats.org/officeDocument/2006/relationships/hyperlink" Target="https://talan.bank.gov.ua/get-user-certificate/IqfmWB9VGK6955dOpMf5" TargetMode="External"/><Relationship Id="rId17" Type="http://schemas.openxmlformats.org/officeDocument/2006/relationships/hyperlink" Target="https://talan.bank.gov.ua/get-user-certificate/IqfmWACFM4shfdWIjpVM" TargetMode="External"/><Relationship Id="rId527" Type="http://schemas.openxmlformats.org/officeDocument/2006/relationships/hyperlink" Target="https://talan.bank.gov.ua/get-user-certificate/IqfmWdztJH9xo7udiT-Y" TargetMode="External"/><Relationship Id="rId734" Type="http://schemas.openxmlformats.org/officeDocument/2006/relationships/hyperlink" Target="https://talan.bank.gov.ua/get-user-certificate/IqfmWMcsL2cDcjSOhFtx" TargetMode="External"/><Relationship Id="rId941" Type="http://schemas.openxmlformats.org/officeDocument/2006/relationships/hyperlink" Target="https://talan.bank.gov.ua/get-user-certificate/IqfmWuQeYhkxLi68ucE6" TargetMode="External"/><Relationship Id="rId70" Type="http://schemas.openxmlformats.org/officeDocument/2006/relationships/hyperlink" Target="https://talan.bank.gov.ua/get-user-certificate/IqfmWlgQomOw88Sp2DKR" TargetMode="External"/><Relationship Id="rId166" Type="http://schemas.openxmlformats.org/officeDocument/2006/relationships/hyperlink" Target="https://talan.bank.gov.ua/get-user-certificate/IqfmW7t6TUe83PxvgpM9" TargetMode="External"/><Relationship Id="rId373" Type="http://schemas.openxmlformats.org/officeDocument/2006/relationships/hyperlink" Target="https://talan.bank.gov.ua/get-user-certificate/IqfmWMcaTlFloHs6Qjnh" TargetMode="External"/><Relationship Id="rId580" Type="http://schemas.openxmlformats.org/officeDocument/2006/relationships/hyperlink" Target="https://talan.bank.gov.ua/get-user-certificate/IqfmWncIyPRRK6n6tijv" TargetMode="External"/><Relationship Id="rId801" Type="http://schemas.openxmlformats.org/officeDocument/2006/relationships/hyperlink" Target="https://talan.bank.gov.ua/get-user-certificate/IqfmWVRXSCpkCJERO-HV" TargetMode="External"/><Relationship Id="rId1017" Type="http://schemas.openxmlformats.org/officeDocument/2006/relationships/hyperlink" Target="https://talan.bank.gov.ua/get-user-certificate/IqfmWaZ2XMFa45gi9UGY" TargetMode="External"/><Relationship Id="rId1" Type="http://schemas.openxmlformats.org/officeDocument/2006/relationships/hyperlink" Target="https://talan.bank.gov.ua/get-user-certificate/IqfmW-sQSnyBf52t0MJ7" TargetMode="External"/><Relationship Id="rId233" Type="http://schemas.openxmlformats.org/officeDocument/2006/relationships/hyperlink" Target="https://talan.bank.gov.ua/get-user-certificate/IqfmWo5GTv0DS7SzOkep" TargetMode="External"/><Relationship Id="rId440" Type="http://schemas.openxmlformats.org/officeDocument/2006/relationships/hyperlink" Target="https://talan.bank.gov.ua/get-user-certificate/IqfmWDVmgLdMaw_YXJln" TargetMode="External"/><Relationship Id="rId678" Type="http://schemas.openxmlformats.org/officeDocument/2006/relationships/hyperlink" Target="https://talan.bank.gov.ua/get-user-certificate/IqfmWYFM3W1wKKCOSXPj" TargetMode="External"/><Relationship Id="rId885" Type="http://schemas.openxmlformats.org/officeDocument/2006/relationships/hyperlink" Target="https://talan.bank.gov.ua/get-user-certificate/IqfmWZ-BMXYHbSe2heYO" TargetMode="External"/><Relationship Id="rId1070" Type="http://schemas.openxmlformats.org/officeDocument/2006/relationships/hyperlink" Target="https://talan.bank.gov.ua/get-user-certificate/1rueaqi-mWWZRPaCHPSg" TargetMode="External"/><Relationship Id="rId28" Type="http://schemas.openxmlformats.org/officeDocument/2006/relationships/hyperlink" Target="https://talan.bank.gov.ua/get-user-certificate/IqfmWNdUjMvFXSG-Cgkc" TargetMode="External"/><Relationship Id="rId300" Type="http://schemas.openxmlformats.org/officeDocument/2006/relationships/hyperlink" Target="https://talan.bank.gov.ua/get-user-certificate/IqfmWolHyQAnLLWTlJBC" TargetMode="External"/><Relationship Id="rId538" Type="http://schemas.openxmlformats.org/officeDocument/2006/relationships/hyperlink" Target="https://talan.bank.gov.ua/get-user-certificate/IqfmWojqJlHcR8bxijeL" TargetMode="External"/><Relationship Id="rId745" Type="http://schemas.openxmlformats.org/officeDocument/2006/relationships/hyperlink" Target="https://talan.bank.gov.ua/get-user-certificate/IqfmWa3yULt5Q7I2WdfT" TargetMode="External"/><Relationship Id="rId952" Type="http://schemas.openxmlformats.org/officeDocument/2006/relationships/hyperlink" Target="https://talan.bank.gov.ua/get-user-certificate/IqfmWr3DzF5yJ57nkIWc" TargetMode="External"/><Relationship Id="rId81" Type="http://schemas.openxmlformats.org/officeDocument/2006/relationships/hyperlink" Target="https://talan.bank.gov.ua/get-user-certificate/IqfmWgq4ok3bV6MrzXaa" TargetMode="External"/><Relationship Id="rId177" Type="http://schemas.openxmlformats.org/officeDocument/2006/relationships/hyperlink" Target="https://talan.bank.gov.ua/get-user-certificate/IqfmWpEFw-uaWahFYpa_" TargetMode="External"/><Relationship Id="rId384" Type="http://schemas.openxmlformats.org/officeDocument/2006/relationships/hyperlink" Target="https://talan.bank.gov.ua/get-user-certificate/IqfmWoDSi04OK5zftkFv" TargetMode="External"/><Relationship Id="rId591" Type="http://schemas.openxmlformats.org/officeDocument/2006/relationships/hyperlink" Target="https://talan.bank.gov.ua/get-user-certificate/IqfmWnZ1s2p2lxqYgxqv" TargetMode="External"/><Relationship Id="rId605" Type="http://schemas.openxmlformats.org/officeDocument/2006/relationships/hyperlink" Target="https://talan.bank.gov.ua/get-user-certificate/IqfmWVhxy_ZfAFogpId3" TargetMode="External"/><Relationship Id="rId812" Type="http://schemas.openxmlformats.org/officeDocument/2006/relationships/hyperlink" Target="https://talan.bank.gov.ua/get-user-certificate/IqfmW34B0iSp9Ov4dnNU" TargetMode="External"/><Relationship Id="rId1028" Type="http://schemas.openxmlformats.org/officeDocument/2006/relationships/hyperlink" Target="https://talan.bank.gov.ua/get-user-certificate/IqfmW0vzPEZ6cxc-UoyU" TargetMode="External"/><Relationship Id="rId244" Type="http://schemas.openxmlformats.org/officeDocument/2006/relationships/hyperlink" Target="https://talan.bank.gov.ua/get-user-certificate/IqfmWzGPjP3l4C-SFslY" TargetMode="External"/><Relationship Id="rId689" Type="http://schemas.openxmlformats.org/officeDocument/2006/relationships/hyperlink" Target="https://talan.bank.gov.ua/get-user-certificate/IqfmW549mCK33570rivI" TargetMode="External"/><Relationship Id="rId896" Type="http://schemas.openxmlformats.org/officeDocument/2006/relationships/hyperlink" Target="https://talan.bank.gov.ua/get-user-certificate/IqfmW367TvvMVywt2sP4" TargetMode="External"/><Relationship Id="rId1081" Type="http://schemas.openxmlformats.org/officeDocument/2006/relationships/hyperlink" Target="https://talan.bank.gov.ua/get-user-certificate/sieUv1IELa2tLBP0IXQg" TargetMode="External"/><Relationship Id="rId39" Type="http://schemas.openxmlformats.org/officeDocument/2006/relationships/hyperlink" Target="https://talan.bank.gov.ua/get-user-certificate/IqfmWz8ax_YHtFvs7yG3" TargetMode="External"/><Relationship Id="rId451" Type="http://schemas.openxmlformats.org/officeDocument/2006/relationships/hyperlink" Target="https://talan.bank.gov.ua/get-user-certificate/IqfmWJ6ECzUUdRpN_Rt3" TargetMode="External"/><Relationship Id="rId549" Type="http://schemas.openxmlformats.org/officeDocument/2006/relationships/hyperlink" Target="https://talan.bank.gov.ua/get-user-certificate/IqfmWc9yJb1iEckVo7mz" TargetMode="External"/><Relationship Id="rId756" Type="http://schemas.openxmlformats.org/officeDocument/2006/relationships/hyperlink" Target="https://talan.bank.gov.ua/get-user-certificate/IqfmWLl3Tbw6bDdMaeYM" TargetMode="External"/><Relationship Id="rId104" Type="http://schemas.openxmlformats.org/officeDocument/2006/relationships/hyperlink" Target="https://talan.bank.gov.ua/get-user-certificate/IqfmWY-D-S5aDcJfDcsP" TargetMode="External"/><Relationship Id="rId188" Type="http://schemas.openxmlformats.org/officeDocument/2006/relationships/hyperlink" Target="https://talan.bank.gov.ua/get-user-certificate/IqfmWtQq9AZ9SnjryqKh" TargetMode="External"/><Relationship Id="rId311" Type="http://schemas.openxmlformats.org/officeDocument/2006/relationships/hyperlink" Target="https://talan.bank.gov.ua/get-user-certificate/IqfmWmfFrzF-VG_MSx3f" TargetMode="External"/><Relationship Id="rId395" Type="http://schemas.openxmlformats.org/officeDocument/2006/relationships/hyperlink" Target="https://talan.bank.gov.ua/get-user-certificate/IqfmW_Pl2-zTgUSWXHzJ" TargetMode="External"/><Relationship Id="rId409" Type="http://schemas.openxmlformats.org/officeDocument/2006/relationships/hyperlink" Target="https://talan.bank.gov.ua/get-user-certificate/IqfmWtiw6CCC_PSbgZ3_" TargetMode="External"/><Relationship Id="rId963" Type="http://schemas.openxmlformats.org/officeDocument/2006/relationships/hyperlink" Target="https://talan.bank.gov.ua/get-user-certificate/IqfmWKkW4qAnZlAx0_OU" TargetMode="External"/><Relationship Id="rId1039" Type="http://schemas.openxmlformats.org/officeDocument/2006/relationships/hyperlink" Target="https://talan.bank.gov.ua/get-user-certificate/IqfmWZn6NM4dmX6RS54I" TargetMode="External"/><Relationship Id="rId92" Type="http://schemas.openxmlformats.org/officeDocument/2006/relationships/hyperlink" Target="https://talan.bank.gov.ua/get-user-certificate/IqfmWpvI3UPLio7KMneH" TargetMode="External"/><Relationship Id="rId616" Type="http://schemas.openxmlformats.org/officeDocument/2006/relationships/hyperlink" Target="https://talan.bank.gov.ua/get-user-certificate/IqfmWD8HY4Ia5e23fnxj" TargetMode="External"/><Relationship Id="rId823" Type="http://schemas.openxmlformats.org/officeDocument/2006/relationships/hyperlink" Target="https://talan.bank.gov.ua/get-user-certificate/IqfmW8oo-6naDPzNlWZ1" TargetMode="External"/><Relationship Id="rId255" Type="http://schemas.openxmlformats.org/officeDocument/2006/relationships/hyperlink" Target="https://talan.bank.gov.ua/get-user-certificate/IqfmWui-wKmPKQqKucAR" TargetMode="External"/><Relationship Id="rId462" Type="http://schemas.openxmlformats.org/officeDocument/2006/relationships/hyperlink" Target="https://talan.bank.gov.ua/get-user-certificate/IqfmWkn10pOMRf-car9d" TargetMode="External"/><Relationship Id="rId1092" Type="http://schemas.openxmlformats.org/officeDocument/2006/relationships/hyperlink" Target="https://talan.bank.gov.ua/get-user-certificate/6GxwUGW5sFXIv4255TxS" TargetMode="External"/><Relationship Id="rId115" Type="http://schemas.openxmlformats.org/officeDocument/2006/relationships/hyperlink" Target="https://talan.bank.gov.ua/get-user-certificate/IqfmWe9Ilk5514nNKZ6x" TargetMode="External"/><Relationship Id="rId322" Type="http://schemas.openxmlformats.org/officeDocument/2006/relationships/hyperlink" Target="https://talan.bank.gov.ua/get-user-certificate/IqfmWLcey_YEj2klHBEX" TargetMode="External"/><Relationship Id="rId767" Type="http://schemas.openxmlformats.org/officeDocument/2006/relationships/hyperlink" Target="https://talan.bank.gov.ua/get-user-certificate/IqfmW0EuiWNceZlnCt5v" TargetMode="External"/><Relationship Id="rId974" Type="http://schemas.openxmlformats.org/officeDocument/2006/relationships/hyperlink" Target="https://talan.bank.gov.ua/get-user-certificate/IqfmWPRQYwR8RTrmq7qZ" TargetMode="External"/><Relationship Id="rId199" Type="http://schemas.openxmlformats.org/officeDocument/2006/relationships/hyperlink" Target="https://talan.bank.gov.ua/get-user-certificate/IqfmWXA5B3hENZ4nlwNH" TargetMode="External"/><Relationship Id="rId627" Type="http://schemas.openxmlformats.org/officeDocument/2006/relationships/hyperlink" Target="https://talan.bank.gov.ua/get-user-certificate/IqfmW8wBS4jCG_MQsmDU" TargetMode="External"/><Relationship Id="rId834" Type="http://schemas.openxmlformats.org/officeDocument/2006/relationships/hyperlink" Target="https://talan.bank.gov.ua/get-user-certificate/IqfmWQGNPeQmLOnQKBad" TargetMode="External"/><Relationship Id="rId266" Type="http://schemas.openxmlformats.org/officeDocument/2006/relationships/hyperlink" Target="https://talan.bank.gov.ua/get-user-certificate/IqfmWS0iqMmEWKVs8q0M" TargetMode="External"/><Relationship Id="rId473" Type="http://schemas.openxmlformats.org/officeDocument/2006/relationships/hyperlink" Target="https://talan.bank.gov.ua/get-user-certificate/IqfmWQKAvBwVVUwS26yO" TargetMode="External"/><Relationship Id="rId680" Type="http://schemas.openxmlformats.org/officeDocument/2006/relationships/hyperlink" Target="https://talan.bank.gov.ua/get-user-certificate/IqfmWhY_5hhR15e4k16k" TargetMode="External"/><Relationship Id="rId901" Type="http://schemas.openxmlformats.org/officeDocument/2006/relationships/hyperlink" Target="https://talan.bank.gov.ua/get-user-certificate/IqfmWFvjkTy9El0BGdi9" TargetMode="External"/><Relationship Id="rId30" Type="http://schemas.openxmlformats.org/officeDocument/2006/relationships/hyperlink" Target="https://talan.bank.gov.ua/get-user-certificate/IqfmWX0dA_tFvbv33gfE" TargetMode="External"/><Relationship Id="rId126" Type="http://schemas.openxmlformats.org/officeDocument/2006/relationships/hyperlink" Target="https://talan.bank.gov.ua/get-user-certificate/IqfmWZ4cE9e86fVkP-2q" TargetMode="External"/><Relationship Id="rId333" Type="http://schemas.openxmlformats.org/officeDocument/2006/relationships/hyperlink" Target="https://talan.bank.gov.ua/get-user-certificate/IqfmWTiXnbxZpRG0c6bp" TargetMode="External"/><Relationship Id="rId540" Type="http://schemas.openxmlformats.org/officeDocument/2006/relationships/hyperlink" Target="https://talan.bank.gov.ua/get-user-certificate/IqfmWu12YOWo_FHSM7qm" TargetMode="External"/><Relationship Id="rId778" Type="http://schemas.openxmlformats.org/officeDocument/2006/relationships/hyperlink" Target="https://talan.bank.gov.ua/get-user-certificate/IqfmWV9wdH4SMGaVZIt-" TargetMode="External"/><Relationship Id="rId985" Type="http://schemas.openxmlformats.org/officeDocument/2006/relationships/hyperlink" Target="https://talan.bank.gov.ua/get-user-certificate/IqfmW0AmIDV_Zjwz6E6p" TargetMode="External"/><Relationship Id="rId638" Type="http://schemas.openxmlformats.org/officeDocument/2006/relationships/hyperlink" Target="https://talan.bank.gov.ua/get-user-certificate/IqfmWqs_1UEDmVLk6NnT" TargetMode="External"/><Relationship Id="rId845" Type="http://schemas.openxmlformats.org/officeDocument/2006/relationships/hyperlink" Target="https://talan.bank.gov.ua/get-user-certificate/IqfmWOwwvipGNEIzQI0G" TargetMode="External"/><Relationship Id="rId1030" Type="http://schemas.openxmlformats.org/officeDocument/2006/relationships/hyperlink" Target="https://talan.bank.gov.ua/get-user-certificate/IqfmW4Qzb1BOKoGhc02m" TargetMode="External"/><Relationship Id="rId277" Type="http://schemas.openxmlformats.org/officeDocument/2006/relationships/hyperlink" Target="https://talan.bank.gov.ua/get-user-certificate/IqfmW2I1gRNfQXLUUTQQ" TargetMode="External"/><Relationship Id="rId400" Type="http://schemas.openxmlformats.org/officeDocument/2006/relationships/hyperlink" Target="https://talan.bank.gov.ua/get-user-certificate/IqfmWpiCDSCSg02QodGX" TargetMode="External"/><Relationship Id="rId484" Type="http://schemas.openxmlformats.org/officeDocument/2006/relationships/hyperlink" Target="https://talan.bank.gov.ua/get-user-certificate/IqfmWaOsyaN7piGZ2Fgp" TargetMode="External"/><Relationship Id="rId705" Type="http://schemas.openxmlformats.org/officeDocument/2006/relationships/hyperlink" Target="https://talan.bank.gov.ua/get-user-certificate/IqfmWhesoA14lwevSHR4" TargetMode="External"/><Relationship Id="rId137" Type="http://schemas.openxmlformats.org/officeDocument/2006/relationships/hyperlink" Target="https://talan.bank.gov.ua/get-user-certificate/IqfmWVux7Jhx-OxX17jO" TargetMode="External"/><Relationship Id="rId344" Type="http://schemas.openxmlformats.org/officeDocument/2006/relationships/hyperlink" Target="https://talan.bank.gov.ua/get-user-certificate/IqfmWUX8UcLZ8zOjdNh8" TargetMode="External"/><Relationship Id="rId691" Type="http://schemas.openxmlformats.org/officeDocument/2006/relationships/hyperlink" Target="https://talan.bank.gov.ua/get-user-certificate/IqfmWgM1Npf0O_s8vEGQ" TargetMode="External"/><Relationship Id="rId789" Type="http://schemas.openxmlformats.org/officeDocument/2006/relationships/hyperlink" Target="https://talan.bank.gov.ua/get-user-certificate/IqfmWhT4uaiczmLjnSPx" TargetMode="External"/><Relationship Id="rId912" Type="http://schemas.openxmlformats.org/officeDocument/2006/relationships/hyperlink" Target="https://talan.bank.gov.ua/get-user-certificate/IqfmWZRrbRyPkwzx5E4W" TargetMode="External"/><Relationship Id="rId996" Type="http://schemas.openxmlformats.org/officeDocument/2006/relationships/hyperlink" Target="https://talan.bank.gov.ua/get-user-certificate/IqfmWBAb05xitSPRbFY8" TargetMode="External"/><Relationship Id="rId41" Type="http://schemas.openxmlformats.org/officeDocument/2006/relationships/hyperlink" Target="https://talan.bank.gov.ua/get-user-certificate/IqfmW_oWU6AaxVd-NCkF" TargetMode="External"/><Relationship Id="rId551" Type="http://schemas.openxmlformats.org/officeDocument/2006/relationships/hyperlink" Target="https://talan.bank.gov.ua/get-user-certificate/IqfmW4m24mOOet7r5_ej" TargetMode="External"/><Relationship Id="rId649" Type="http://schemas.openxmlformats.org/officeDocument/2006/relationships/hyperlink" Target="https://talan.bank.gov.ua/get-user-certificate/IqfmWVTZhXsTKCALW-U6" TargetMode="External"/><Relationship Id="rId856" Type="http://schemas.openxmlformats.org/officeDocument/2006/relationships/hyperlink" Target="https://talan.bank.gov.ua/get-user-certificate/IqfmWiASQBn-C5_hrXJ3" TargetMode="External"/><Relationship Id="rId190" Type="http://schemas.openxmlformats.org/officeDocument/2006/relationships/hyperlink" Target="https://talan.bank.gov.ua/get-user-certificate/IqfmWYfdvGKl9X3_7LL9" TargetMode="External"/><Relationship Id="rId204" Type="http://schemas.openxmlformats.org/officeDocument/2006/relationships/hyperlink" Target="https://talan.bank.gov.ua/get-user-certificate/IqfmWpt35d8w6i0RdQEM" TargetMode="External"/><Relationship Id="rId288" Type="http://schemas.openxmlformats.org/officeDocument/2006/relationships/hyperlink" Target="https://talan.bank.gov.ua/get-user-certificate/IqfmWWYvlAJcux5PCW4_" TargetMode="External"/><Relationship Id="rId411" Type="http://schemas.openxmlformats.org/officeDocument/2006/relationships/hyperlink" Target="https://talan.bank.gov.ua/get-user-certificate/IqfmWuCN-QLs9LGHBLP6" TargetMode="External"/><Relationship Id="rId509" Type="http://schemas.openxmlformats.org/officeDocument/2006/relationships/hyperlink" Target="https://talan.bank.gov.ua/get-user-certificate/IqfmWdET5t5yPtQ2X2MD" TargetMode="External"/><Relationship Id="rId1041" Type="http://schemas.openxmlformats.org/officeDocument/2006/relationships/hyperlink" Target="https://talan.bank.gov.ua/get-user-certificate/IqfmWJlGo7vV2yN-mwem" TargetMode="External"/><Relationship Id="rId495" Type="http://schemas.openxmlformats.org/officeDocument/2006/relationships/hyperlink" Target="https://talan.bank.gov.ua/get-user-certificate/IqfmWghn7cJX-RBD2M0P" TargetMode="External"/><Relationship Id="rId716" Type="http://schemas.openxmlformats.org/officeDocument/2006/relationships/hyperlink" Target="https://talan.bank.gov.ua/get-user-certificate/IqfmWQgvR-BVR1TMeHhc" TargetMode="External"/><Relationship Id="rId923" Type="http://schemas.openxmlformats.org/officeDocument/2006/relationships/hyperlink" Target="https://talan.bank.gov.ua/get-user-certificate/IqfmW9GexYD-mVCJBzm5" TargetMode="External"/><Relationship Id="rId52" Type="http://schemas.openxmlformats.org/officeDocument/2006/relationships/hyperlink" Target="https://talan.bank.gov.ua/get-user-certificate/IqfmWHzYx3Y9CCSnFdkC" TargetMode="External"/><Relationship Id="rId148" Type="http://schemas.openxmlformats.org/officeDocument/2006/relationships/hyperlink" Target="https://talan.bank.gov.ua/get-user-certificate/IqfmW8jSJNG_ynlfedFN" TargetMode="External"/><Relationship Id="rId355" Type="http://schemas.openxmlformats.org/officeDocument/2006/relationships/hyperlink" Target="https://talan.bank.gov.ua/get-user-certificate/IqfmWnioO6YQ7fr8N8IE" TargetMode="External"/><Relationship Id="rId562" Type="http://schemas.openxmlformats.org/officeDocument/2006/relationships/hyperlink" Target="https://talan.bank.gov.ua/get-user-certificate/IqfmWcxU-sMFhzzW60p6" TargetMode="External"/><Relationship Id="rId215" Type="http://schemas.openxmlformats.org/officeDocument/2006/relationships/hyperlink" Target="https://talan.bank.gov.ua/get-user-certificate/IqfmWpQSrYF40-mJ7tt3" TargetMode="External"/><Relationship Id="rId422" Type="http://schemas.openxmlformats.org/officeDocument/2006/relationships/hyperlink" Target="https://talan.bank.gov.ua/get-user-certificate/IqfmWY3KpUipIUoLFN_a" TargetMode="External"/><Relationship Id="rId867" Type="http://schemas.openxmlformats.org/officeDocument/2006/relationships/hyperlink" Target="https://talan.bank.gov.ua/get-user-certificate/IqfmWjOtcuJltSu1vxOB" TargetMode="External"/><Relationship Id="rId1052" Type="http://schemas.openxmlformats.org/officeDocument/2006/relationships/hyperlink" Target="https://talan.bank.gov.ua/get-user-certificate/IqfmW9pllzGNv8TJh7CP" TargetMode="External"/><Relationship Id="rId299" Type="http://schemas.openxmlformats.org/officeDocument/2006/relationships/hyperlink" Target="https://talan.bank.gov.ua/get-user-certificate/IqfmWJxTGpBML6w2WGfu" TargetMode="External"/><Relationship Id="rId727" Type="http://schemas.openxmlformats.org/officeDocument/2006/relationships/hyperlink" Target="https://talan.bank.gov.ua/get-user-certificate/IqfmWvvRYAPsxAJP33LS" TargetMode="External"/><Relationship Id="rId934" Type="http://schemas.openxmlformats.org/officeDocument/2006/relationships/hyperlink" Target="https://talan.bank.gov.ua/get-user-certificate/IqfmWHeZt23rmubrFcWF" TargetMode="External"/><Relationship Id="rId63" Type="http://schemas.openxmlformats.org/officeDocument/2006/relationships/hyperlink" Target="https://talan.bank.gov.ua/get-user-certificate/IqfmW-sf_1byKGV1vsrA" TargetMode="External"/><Relationship Id="rId159" Type="http://schemas.openxmlformats.org/officeDocument/2006/relationships/hyperlink" Target="https://talan.bank.gov.ua/get-user-certificate/IqfmWcPAHSxFB7B6sVTn" TargetMode="External"/><Relationship Id="rId366" Type="http://schemas.openxmlformats.org/officeDocument/2006/relationships/hyperlink" Target="https://talan.bank.gov.ua/get-user-certificate/IqfmWd2KpbbXUkyrOlDe" TargetMode="External"/><Relationship Id="rId573" Type="http://schemas.openxmlformats.org/officeDocument/2006/relationships/hyperlink" Target="https://talan.bank.gov.ua/get-user-certificate/IqfmWaLJ_YlmdtneUGIh" TargetMode="External"/><Relationship Id="rId780" Type="http://schemas.openxmlformats.org/officeDocument/2006/relationships/hyperlink" Target="https://talan.bank.gov.ua/get-user-certificate/IqfmWqG2SgBMDpoMD7FM" TargetMode="External"/><Relationship Id="rId226" Type="http://schemas.openxmlformats.org/officeDocument/2006/relationships/hyperlink" Target="https://talan.bank.gov.ua/get-user-certificate/IqfmWeRXLmYKosWe5ZqK" TargetMode="External"/><Relationship Id="rId433" Type="http://schemas.openxmlformats.org/officeDocument/2006/relationships/hyperlink" Target="https://talan.bank.gov.ua/get-user-certificate/IqfmWTQ0tz_M7tOhL5CL" TargetMode="External"/><Relationship Id="rId878" Type="http://schemas.openxmlformats.org/officeDocument/2006/relationships/hyperlink" Target="https://talan.bank.gov.ua/get-user-certificate/IqfmWu0C9jQ1d6FZegsb" TargetMode="External"/><Relationship Id="rId1063" Type="http://schemas.openxmlformats.org/officeDocument/2006/relationships/hyperlink" Target="https://talan.bank.gov.ua/get-user-certificate/oX_DFXAM6UAR9Z32FS2Z" TargetMode="External"/><Relationship Id="rId640" Type="http://schemas.openxmlformats.org/officeDocument/2006/relationships/hyperlink" Target="https://talan.bank.gov.ua/get-user-certificate/IqfmWcC3F8E99l5rglPO" TargetMode="External"/><Relationship Id="rId738" Type="http://schemas.openxmlformats.org/officeDocument/2006/relationships/hyperlink" Target="https://talan.bank.gov.ua/get-user-certificate/IqfmW2AYsOsyRmwxIiOL" TargetMode="External"/><Relationship Id="rId945" Type="http://schemas.openxmlformats.org/officeDocument/2006/relationships/hyperlink" Target="https://talan.bank.gov.ua/get-user-certificate/IqfmWiFrg2jGqkChZ25P" TargetMode="External"/><Relationship Id="rId74" Type="http://schemas.openxmlformats.org/officeDocument/2006/relationships/hyperlink" Target="https://talan.bank.gov.ua/get-user-certificate/IqfmWl3R-92WPRA0vBPa" TargetMode="External"/><Relationship Id="rId377" Type="http://schemas.openxmlformats.org/officeDocument/2006/relationships/hyperlink" Target="https://talan.bank.gov.ua/get-user-certificate/IqfmWR4JBTiLoQpHXPax" TargetMode="External"/><Relationship Id="rId500" Type="http://schemas.openxmlformats.org/officeDocument/2006/relationships/hyperlink" Target="https://talan.bank.gov.ua/get-user-certificate/IqfmWFEuElIEGWqFLeNj" TargetMode="External"/><Relationship Id="rId584" Type="http://schemas.openxmlformats.org/officeDocument/2006/relationships/hyperlink" Target="https://talan.bank.gov.ua/get-user-certificate/IqfmWfvsNmYmEDwe5af8" TargetMode="External"/><Relationship Id="rId805" Type="http://schemas.openxmlformats.org/officeDocument/2006/relationships/hyperlink" Target="https://talan.bank.gov.ua/get-user-certificate/IqfmWpYT5wQauDfy5cAM" TargetMode="External"/><Relationship Id="rId5" Type="http://schemas.openxmlformats.org/officeDocument/2006/relationships/hyperlink" Target="https://talan.bank.gov.ua/get-user-certificate/IqfmWtQN7IrMRZPTgS0m" TargetMode="External"/><Relationship Id="rId237" Type="http://schemas.openxmlformats.org/officeDocument/2006/relationships/hyperlink" Target="https://talan.bank.gov.ua/get-user-certificate/IqfmW90rVENCQ13zRaF9" TargetMode="External"/><Relationship Id="rId791" Type="http://schemas.openxmlformats.org/officeDocument/2006/relationships/hyperlink" Target="https://talan.bank.gov.ua/get-user-certificate/IqfmWW4Y8kmECQUH7XlG" TargetMode="External"/><Relationship Id="rId889" Type="http://schemas.openxmlformats.org/officeDocument/2006/relationships/hyperlink" Target="https://talan.bank.gov.ua/get-user-certificate/IqfmW1xZeI0GtWr-xtly" TargetMode="External"/><Relationship Id="rId1074" Type="http://schemas.openxmlformats.org/officeDocument/2006/relationships/hyperlink" Target="https://talan.bank.gov.ua/get-user-certificate/1rueagqKHb3vUI0UHCAO" TargetMode="External"/><Relationship Id="rId444" Type="http://schemas.openxmlformats.org/officeDocument/2006/relationships/hyperlink" Target="https://talan.bank.gov.ua/get-user-certificate/IqfmWwxGIR8ufK89m5u6" TargetMode="External"/><Relationship Id="rId651" Type="http://schemas.openxmlformats.org/officeDocument/2006/relationships/hyperlink" Target="https://talan.bank.gov.ua/get-user-certificate/IqfmWz-ZKpzFKP-C6pWq" TargetMode="External"/><Relationship Id="rId749" Type="http://schemas.openxmlformats.org/officeDocument/2006/relationships/hyperlink" Target="https://talan.bank.gov.ua/get-user-certificate/IqfmWQly6Me6IB-cgvJK" TargetMode="External"/><Relationship Id="rId290" Type="http://schemas.openxmlformats.org/officeDocument/2006/relationships/hyperlink" Target="https://talan.bank.gov.ua/get-user-certificate/IqfmWPP2vyYwNDxE5JzR" TargetMode="External"/><Relationship Id="rId304" Type="http://schemas.openxmlformats.org/officeDocument/2006/relationships/hyperlink" Target="https://talan.bank.gov.ua/get-user-certificate/IqfmWaJ9lLKC1uTSiMfi" TargetMode="External"/><Relationship Id="rId388" Type="http://schemas.openxmlformats.org/officeDocument/2006/relationships/hyperlink" Target="https://talan.bank.gov.ua/get-user-certificate/IqfmWBotEpissh7kdAhv" TargetMode="External"/><Relationship Id="rId511" Type="http://schemas.openxmlformats.org/officeDocument/2006/relationships/hyperlink" Target="https://talan.bank.gov.ua/get-user-certificate/IqfmWOR1_0Dr3kN3aNdT" TargetMode="External"/><Relationship Id="rId609" Type="http://schemas.openxmlformats.org/officeDocument/2006/relationships/hyperlink" Target="https://talan.bank.gov.ua/get-user-certificate/IqfmWkIrQ65wJ0Y0Kj_K" TargetMode="External"/><Relationship Id="rId956" Type="http://schemas.openxmlformats.org/officeDocument/2006/relationships/hyperlink" Target="https://talan.bank.gov.ua/get-user-certificate/IqfmWIceDDr069xqBLp3" TargetMode="External"/><Relationship Id="rId85" Type="http://schemas.openxmlformats.org/officeDocument/2006/relationships/hyperlink" Target="https://talan.bank.gov.ua/get-user-certificate/IqfmWVIZLkmux1P2Fw0H" TargetMode="External"/><Relationship Id="rId150" Type="http://schemas.openxmlformats.org/officeDocument/2006/relationships/hyperlink" Target="https://talan.bank.gov.ua/get-user-certificate/IqfmWraDAOrpfo83b1N6" TargetMode="External"/><Relationship Id="rId595" Type="http://schemas.openxmlformats.org/officeDocument/2006/relationships/hyperlink" Target="https://talan.bank.gov.ua/get-user-certificate/IqfmWwlppp-Wv8s-mBy9" TargetMode="External"/><Relationship Id="rId816" Type="http://schemas.openxmlformats.org/officeDocument/2006/relationships/hyperlink" Target="https://talan.bank.gov.ua/get-user-certificate/IqfmWJNlWCrRZKcipGCT" TargetMode="External"/><Relationship Id="rId1001" Type="http://schemas.openxmlformats.org/officeDocument/2006/relationships/hyperlink" Target="https://talan.bank.gov.ua/get-user-certificate/IqfmWo1wxvpSeDClTfX9" TargetMode="External"/><Relationship Id="rId248" Type="http://schemas.openxmlformats.org/officeDocument/2006/relationships/hyperlink" Target="https://talan.bank.gov.ua/get-user-certificate/IqfmWLm0MXh-4Ur0sgu5" TargetMode="External"/><Relationship Id="rId455" Type="http://schemas.openxmlformats.org/officeDocument/2006/relationships/hyperlink" Target="https://talan.bank.gov.ua/get-user-certificate/IqfmWJEJJ6d0pBgn14md" TargetMode="External"/><Relationship Id="rId662" Type="http://schemas.openxmlformats.org/officeDocument/2006/relationships/hyperlink" Target="https://talan.bank.gov.ua/get-user-certificate/IqfmWAih_1coBfKNYf8N" TargetMode="External"/><Relationship Id="rId1085" Type="http://schemas.openxmlformats.org/officeDocument/2006/relationships/hyperlink" Target="https://talan.bank.gov.ua/get-user-certificate/sieUv4dBx6hBHM4UnA26" TargetMode="External"/><Relationship Id="rId12" Type="http://schemas.openxmlformats.org/officeDocument/2006/relationships/hyperlink" Target="https://talan.bank.gov.ua/get-user-certificate/IqfmWlRyUoxiB-NVIK-t" TargetMode="External"/><Relationship Id="rId108" Type="http://schemas.openxmlformats.org/officeDocument/2006/relationships/hyperlink" Target="https://talan.bank.gov.ua/get-user-certificate/IqfmWIWuHl2zgg46T7T3" TargetMode="External"/><Relationship Id="rId315" Type="http://schemas.openxmlformats.org/officeDocument/2006/relationships/hyperlink" Target="https://talan.bank.gov.ua/get-user-certificate/IqfmWNsXprfOrYzbxCqY" TargetMode="External"/><Relationship Id="rId522" Type="http://schemas.openxmlformats.org/officeDocument/2006/relationships/hyperlink" Target="https://talan.bank.gov.ua/get-user-certificate/IqfmWsoiYmNOzU_zSY02" TargetMode="External"/><Relationship Id="rId967" Type="http://schemas.openxmlformats.org/officeDocument/2006/relationships/hyperlink" Target="https://talan.bank.gov.ua/get-user-certificate/IqfmWMyH0L2EYPfBmk1E" TargetMode="External"/><Relationship Id="rId96" Type="http://schemas.openxmlformats.org/officeDocument/2006/relationships/hyperlink" Target="https://talan.bank.gov.ua/get-user-certificate/IqfmWjS9Z_DEIg0Ijfia" TargetMode="External"/><Relationship Id="rId161" Type="http://schemas.openxmlformats.org/officeDocument/2006/relationships/hyperlink" Target="https://talan.bank.gov.ua/get-user-certificate/IqfmWhFoyU5fcgfUCH7K" TargetMode="External"/><Relationship Id="rId399" Type="http://schemas.openxmlformats.org/officeDocument/2006/relationships/hyperlink" Target="https://talan.bank.gov.ua/get-user-certificate/IqfmWfKQT6OmpbYI60Ru" TargetMode="External"/><Relationship Id="rId827" Type="http://schemas.openxmlformats.org/officeDocument/2006/relationships/hyperlink" Target="https://talan.bank.gov.ua/get-user-certificate/IqfmWU74KDa29VnB1zVc" TargetMode="External"/><Relationship Id="rId1012" Type="http://schemas.openxmlformats.org/officeDocument/2006/relationships/hyperlink" Target="https://talan.bank.gov.ua/get-user-certificate/IqfmWo-PMSEI4KW8EX1h" TargetMode="External"/><Relationship Id="rId259" Type="http://schemas.openxmlformats.org/officeDocument/2006/relationships/hyperlink" Target="https://talan.bank.gov.ua/get-user-certificate/IqfmW6NjzVHpS8gx-bx8" TargetMode="External"/><Relationship Id="rId466" Type="http://schemas.openxmlformats.org/officeDocument/2006/relationships/hyperlink" Target="https://talan.bank.gov.ua/get-user-certificate/IqfmWJDQ0_kkDGcuEhIQ" TargetMode="External"/><Relationship Id="rId673" Type="http://schemas.openxmlformats.org/officeDocument/2006/relationships/hyperlink" Target="https://talan.bank.gov.ua/get-user-certificate/IqfmWQmdp_UMh2vVbrFW" TargetMode="External"/><Relationship Id="rId880" Type="http://schemas.openxmlformats.org/officeDocument/2006/relationships/hyperlink" Target="https://talan.bank.gov.ua/get-user-certificate/IqfmWEuT2Yre17kb9QUr" TargetMode="External"/><Relationship Id="rId1096" Type="http://schemas.openxmlformats.org/officeDocument/2006/relationships/hyperlink" Target="https://talan.bank.gov.ua/get-user-certificate/TR8Y35NsD7_JkQpHnPdC" TargetMode="External"/><Relationship Id="rId23" Type="http://schemas.openxmlformats.org/officeDocument/2006/relationships/hyperlink" Target="https://talan.bank.gov.ua/get-user-certificate/IqfmWact-ni7JrIl0rU1" TargetMode="External"/><Relationship Id="rId119" Type="http://schemas.openxmlformats.org/officeDocument/2006/relationships/hyperlink" Target="https://talan.bank.gov.ua/get-user-certificate/IqfmWEj4zrC7UXm1i0pq" TargetMode="External"/><Relationship Id="rId326" Type="http://schemas.openxmlformats.org/officeDocument/2006/relationships/hyperlink" Target="https://talan.bank.gov.ua/get-user-certificate/IqfmWchSQN9Zi6weCqnf" TargetMode="External"/><Relationship Id="rId533" Type="http://schemas.openxmlformats.org/officeDocument/2006/relationships/hyperlink" Target="https://talan.bank.gov.ua/get-user-certificate/IqfmWuMfDie4BgvqXLNN" TargetMode="External"/><Relationship Id="rId978" Type="http://schemas.openxmlformats.org/officeDocument/2006/relationships/hyperlink" Target="https://talan.bank.gov.ua/get-user-certificate/IqfmWe6Nx6-iPzaBakxr" TargetMode="External"/><Relationship Id="rId740" Type="http://schemas.openxmlformats.org/officeDocument/2006/relationships/hyperlink" Target="https://talan.bank.gov.ua/get-user-certificate/IqfmW4XkbtY3jvMP-jsh" TargetMode="External"/><Relationship Id="rId838" Type="http://schemas.openxmlformats.org/officeDocument/2006/relationships/hyperlink" Target="https://talan.bank.gov.ua/get-user-certificate/IqfmWqSXpIjQfIS3AQcZ" TargetMode="External"/><Relationship Id="rId1023" Type="http://schemas.openxmlformats.org/officeDocument/2006/relationships/hyperlink" Target="https://talan.bank.gov.ua/get-user-certificate/IqfmWnt3b-7bcRZUJpY-" TargetMode="External"/><Relationship Id="rId172" Type="http://schemas.openxmlformats.org/officeDocument/2006/relationships/hyperlink" Target="https://talan.bank.gov.ua/get-user-certificate/IqfmWYubAQmV07XLIRoW" TargetMode="External"/><Relationship Id="rId477" Type="http://schemas.openxmlformats.org/officeDocument/2006/relationships/hyperlink" Target="https://talan.bank.gov.ua/get-user-certificate/IqfmWHbICk2C90Mt5P5P" TargetMode="External"/><Relationship Id="rId600" Type="http://schemas.openxmlformats.org/officeDocument/2006/relationships/hyperlink" Target="https://talan.bank.gov.ua/get-user-certificate/IqfmWisSoTZpI0kHaHUg" TargetMode="External"/><Relationship Id="rId684" Type="http://schemas.openxmlformats.org/officeDocument/2006/relationships/hyperlink" Target="https://talan.bank.gov.ua/get-user-certificate/IqfmWWwIuxW_T0E60Rlp" TargetMode="External"/><Relationship Id="rId337" Type="http://schemas.openxmlformats.org/officeDocument/2006/relationships/hyperlink" Target="https://talan.bank.gov.ua/get-user-certificate/IqfmW9SgoLsbUrikUb5X" TargetMode="External"/><Relationship Id="rId891" Type="http://schemas.openxmlformats.org/officeDocument/2006/relationships/hyperlink" Target="https://talan.bank.gov.ua/get-user-certificate/IqfmWQgxMijZFDZa5DP-" TargetMode="External"/><Relationship Id="rId905" Type="http://schemas.openxmlformats.org/officeDocument/2006/relationships/hyperlink" Target="https://talan.bank.gov.ua/get-user-certificate/IqfmWPt41aP34O5kzTQ_" TargetMode="External"/><Relationship Id="rId989" Type="http://schemas.openxmlformats.org/officeDocument/2006/relationships/hyperlink" Target="https://talan.bank.gov.ua/get-user-certificate/IqfmW_JnVADV3eNMJkiJ" TargetMode="External"/><Relationship Id="rId34" Type="http://schemas.openxmlformats.org/officeDocument/2006/relationships/hyperlink" Target="https://talan.bank.gov.ua/get-user-certificate/IqfmW1BwpkU3wmShJ9Hb" TargetMode="External"/><Relationship Id="rId544" Type="http://schemas.openxmlformats.org/officeDocument/2006/relationships/hyperlink" Target="https://talan.bank.gov.ua/get-user-certificate/IqfmW6_G0rULGqK7Pw4B" TargetMode="External"/><Relationship Id="rId751" Type="http://schemas.openxmlformats.org/officeDocument/2006/relationships/hyperlink" Target="https://talan.bank.gov.ua/get-user-certificate/IqfmW3TLqK4IM0Cq0Ogt" TargetMode="External"/><Relationship Id="rId849" Type="http://schemas.openxmlformats.org/officeDocument/2006/relationships/hyperlink" Target="https://talan.bank.gov.ua/get-user-certificate/IqfmW-FhLYa2UF2TQEry" TargetMode="External"/><Relationship Id="rId183" Type="http://schemas.openxmlformats.org/officeDocument/2006/relationships/hyperlink" Target="https://talan.bank.gov.ua/get-user-certificate/IqfmWVuh0zBuXNo123_-" TargetMode="External"/><Relationship Id="rId390" Type="http://schemas.openxmlformats.org/officeDocument/2006/relationships/hyperlink" Target="https://talan.bank.gov.ua/get-user-certificate/IqfmWbeo84z46gJqlfSv" TargetMode="External"/><Relationship Id="rId404" Type="http://schemas.openxmlformats.org/officeDocument/2006/relationships/hyperlink" Target="https://talan.bank.gov.ua/get-user-certificate/IqfmW62Y4xZ5FD9ljAde" TargetMode="External"/><Relationship Id="rId611" Type="http://schemas.openxmlformats.org/officeDocument/2006/relationships/hyperlink" Target="https://talan.bank.gov.ua/get-user-certificate/IqfmWrFdPzHjpYQqP8o6" TargetMode="External"/><Relationship Id="rId1034" Type="http://schemas.openxmlformats.org/officeDocument/2006/relationships/hyperlink" Target="https://talan.bank.gov.ua/get-user-certificate/IqfmW-Zv3U4t0a0CJ2qw" TargetMode="External"/><Relationship Id="rId250" Type="http://schemas.openxmlformats.org/officeDocument/2006/relationships/hyperlink" Target="https://talan.bank.gov.ua/get-user-certificate/IqfmWhiA1VFdlXYhyFxR" TargetMode="External"/><Relationship Id="rId488" Type="http://schemas.openxmlformats.org/officeDocument/2006/relationships/hyperlink" Target="https://talan.bank.gov.ua/get-user-certificate/IqfmWb7QwU1fD87ETdT6" TargetMode="External"/><Relationship Id="rId695" Type="http://schemas.openxmlformats.org/officeDocument/2006/relationships/hyperlink" Target="https://talan.bank.gov.ua/get-user-certificate/IqfmW4sao02Yp-W3jpDA" TargetMode="External"/><Relationship Id="rId709" Type="http://schemas.openxmlformats.org/officeDocument/2006/relationships/hyperlink" Target="https://talan.bank.gov.ua/get-user-certificate/IqfmWL0h5B8gu5ITtdtP" TargetMode="External"/><Relationship Id="rId916" Type="http://schemas.openxmlformats.org/officeDocument/2006/relationships/hyperlink" Target="https://talan.bank.gov.ua/get-user-certificate/IqfmWB6rnP-TViHg1aeh" TargetMode="External"/><Relationship Id="rId1101" Type="http://schemas.openxmlformats.org/officeDocument/2006/relationships/printerSettings" Target="../printerSettings/printerSettings1.bin"/><Relationship Id="rId45" Type="http://schemas.openxmlformats.org/officeDocument/2006/relationships/hyperlink" Target="https://talan.bank.gov.ua/get-user-certificate/IqfmW_sE6GmqFgCsM_1a" TargetMode="External"/><Relationship Id="rId110" Type="http://schemas.openxmlformats.org/officeDocument/2006/relationships/hyperlink" Target="https://talan.bank.gov.ua/get-user-certificate/IqfmWN94IaAy3OVLTGCa" TargetMode="External"/><Relationship Id="rId348" Type="http://schemas.openxmlformats.org/officeDocument/2006/relationships/hyperlink" Target="https://talan.bank.gov.ua/get-user-certificate/IqfmW89DMcDVh5rMSS4L" TargetMode="External"/><Relationship Id="rId555" Type="http://schemas.openxmlformats.org/officeDocument/2006/relationships/hyperlink" Target="https://talan.bank.gov.ua/get-user-certificate/IqfmWXVhKRkUNAi_PkP4" TargetMode="External"/><Relationship Id="rId762" Type="http://schemas.openxmlformats.org/officeDocument/2006/relationships/hyperlink" Target="https://talan.bank.gov.ua/get-user-certificate/IqfmWaYLTqauKXuPk51v" TargetMode="External"/><Relationship Id="rId194" Type="http://schemas.openxmlformats.org/officeDocument/2006/relationships/hyperlink" Target="https://talan.bank.gov.ua/get-user-certificate/IqfmWBoDIJ8a7JnZWqkw" TargetMode="External"/><Relationship Id="rId208" Type="http://schemas.openxmlformats.org/officeDocument/2006/relationships/hyperlink" Target="https://talan.bank.gov.ua/get-user-certificate/IqfmWvsQmIn4Uvk017tR" TargetMode="External"/><Relationship Id="rId415" Type="http://schemas.openxmlformats.org/officeDocument/2006/relationships/hyperlink" Target="https://talan.bank.gov.ua/get-user-certificate/IqfmWEGpk0E9OBSjYXe6" TargetMode="External"/><Relationship Id="rId622" Type="http://schemas.openxmlformats.org/officeDocument/2006/relationships/hyperlink" Target="https://talan.bank.gov.ua/get-user-certificate/IqfmW2Qa1dCYtyqfQgi_" TargetMode="External"/><Relationship Id="rId1045" Type="http://schemas.openxmlformats.org/officeDocument/2006/relationships/hyperlink" Target="https://talan.bank.gov.ua/get-user-certificate/IqfmWkI-1dcebFjckj7z" TargetMode="External"/><Relationship Id="rId261" Type="http://schemas.openxmlformats.org/officeDocument/2006/relationships/hyperlink" Target="https://talan.bank.gov.ua/get-user-certificate/IqfmWSkO_S7tUrwfhyrF" TargetMode="External"/><Relationship Id="rId499" Type="http://schemas.openxmlformats.org/officeDocument/2006/relationships/hyperlink" Target="https://talan.bank.gov.ua/get-user-certificate/IqfmWI3eGyIpcNSPCVmn" TargetMode="External"/><Relationship Id="rId927" Type="http://schemas.openxmlformats.org/officeDocument/2006/relationships/hyperlink" Target="https://talan.bank.gov.ua/get-user-certificate/IqfmWTSFVqMPOExuSGGv" TargetMode="External"/><Relationship Id="rId56" Type="http://schemas.openxmlformats.org/officeDocument/2006/relationships/hyperlink" Target="https://talan.bank.gov.ua/get-user-certificate/IqfmWOAKzuqAgdmtdBz7" TargetMode="External"/><Relationship Id="rId359" Type="http://schemas.openxmlformats.org/officeDocument/2006/relationships/hyperlink" Target="https://talan.bank.gov.ua/get-user-certificate/IqfmWZXo4Oe-9bQyJHls" TargetMode="External"/><Relationship Id="rId566" Type="http://schemas.openxmlformats.org/officeDocument/2006/relationships/hyperlink" Target="https://talan.bank.gov.ua/get-user-certificate/IqfmWkzQRkK4_XTp8-vK" TargetMode="External"/><Relationship Id="rId773" Type="http://schemas.openxmlformats.org/officeDocument/2006/relationships/hyperlink" Target="https://talan.bank.gov.ua/get-user-certificate/IqfmWp4U9id05JEAS0x2" TargetMode="External"/><Relationship Id="rId121" Type="http://schemas.openxmlformats.org/officeDocument/2006/relationships/hyperlink" Target="https://talan.bank.gov.ua/get-user-certificate/IqfmWnhf-1KPxs1FaqnS" TargetMode="External"/><Relationship Id="rId219" Type="http://schemas.openxmlformats.org/officeDocument/2006/relationships/hyperlink" Target="https://talan.bank.gov.ua/get-user-certificate/IqfmWWeyMu46_jNJnRZZ" TargetMode="External"/><Relationship Id="rId426" Type="http://schemas.openxmlformats.org/officeDocument/2006/relationships/hyperlink" Target="https://talan.bank.gov.ua/get-user-certificate/IqfmWBdNBzmNo7A7URQi" TargetMode="External"/><Relationship Id="rId633" Type="http://schemas.openxmlformats.org/officeDocument/2006/relationships/hyperlink" Target="https://talan.bank.gov.ua/get-user-certificate/IqfmWZI6aV7V67vLeipx" TargetMode="External"/><Relationship Id="rId980" Type="http://schemas.openxmlformats.org/officeDocument/2006/relationships/hyperlink" Target="https://talan.bank.gov.ua/get-user-certificate/IqfmWVZ12MIC-w5kUv7J" TargetMode="External"/><Relationship Id="rId1056" Type="http://schemas.openxmlformats.org/officeDocument/2006/relationships/hyperlink" Target="https://talan.bank.gov.ua/get-user-certificate/oX_DFbvtoY74gHgSCETW" TargetMode="External"/><Relationship Id="rId840" Type="http://schemas.openxmlformats.org/officeDocument/2006/relationships/hyperlink" Target="https://talan.bank.gov.ua/get-user-certificate/IqfmWXkHQJiQ6_i2iOvY" TargetMode="External"/><Relationship Id="rId938" Type="http://schemas.openxmlformats.org/officeDocument/2006/relationships/hyperlink" Target="https://talan.bank.gov.ua/get-user-certificate/IqfmW0RzEFgQlyXeHORo" TargetMode="External"/><Relationship Id="rId67" Type="http://schemas.openxmlformats.org/officeDocument/2006/relationships/hyperlink" Target="https://talan.bank.gov.ua/get-user-certificate/IqfmWPJrDzI4Bqsb7Cyx" TargetMode="External"/><Relationship Id="rId272" Type="http://schemas.openxmlformats.org/officeDocument/2006/relationships/hyperlink" Target="https://talan.bank.gov.ua/get-user-certificate/IqfmWFifLxAGABJ566j2" TargetMode="External"/><Relationship Id="rId577" Type="http://schemas.openxmlformats.org/officeDocument/2006/relationships/hyperlink" Target="https://talan.bank.gov.ua/get-user-certificate/IqfmWslzJ1txTZeJbcpR" TargetMode="External"/><Relationship Id="rId700" Type="http://schemas.openxmlformats.org/officeDocument/2006/relationships/hyperlink" Target="https://talan.bank.gov.ua/get-user-certificate/IqfmWZ0ay8STR3DROUl7" TargetMode="External"/><Relationship Id="rId132" Type="http://schemas.openxmlformats.org/officeDocument/2006/relationships/hyperlink" Target="https://talan.bank.gov.ua/get-user-certificate/IqfmWFjn9EqJaZCsvE4q" TargetMode="External"/><Relationship Id="rId784" Type="http://schemas.openxmlformats.org/officeDocument/2006/relationships/hyperlink" Target="https://talan.bank.gov.ua/get-user-certificate/IqfmWv2CFOiCWcfF42tD" TargetMode="External"/><Relationship Id="rId991" Type="http://schemas.openxmlformats.org/officeDocument/2006/relationships/hyperlink" Target="https://talan.bank.gov.ua/get-user-certificate/IqfmW0VOJwNZydBN-wHg" TargetMode="External"/><Relationship Id="rId1067" Type="http://schemas.openxmlformats.org/officeDocument/2006/relationships/hyperlink" Target="https://talan.bank.gov.ua/get-user-certificate/1rueagQbJxqE5Zipbuth" TargetMode="External"/><Relationship Id="rId437" Type="http://schemas.openxmlformats.org/officeDocument/2006/relationships/hyperlink" Target="https://talan.bank.gov.ua/get-user-certificate/IqfmWQnK6PM_8tGbwyJo" TargetMode="External"/><Relationship Id="rId644" Type="http://schemas.openxmlformats.org/officeDocument/2006/relationships/hyperlink" Target="https://talan.bank.gov.ua/get-user-certificate/IqfmWlqNmDzEhzpGbSj7" TargetMode="External"/><Relationship Id="rId851" Type="http://schemas.openxmlformats.org/officeDocument/2006/relationships/hyperlink" Target="https://talan.bank.gov.ua/get-user-certificate/IqfmWVviT2ztv4UdxWJr" TargetMode="External"/><Relationship Id="rId283" Type="http://schemas.openxmlformats.org/officeDocument/2006/relationships/hyperlink" Target="https://talan.bank.gov.ua/get-user-certificate/IqfmW58SasJybiLmd6VE" TargetMode="External"/><Relationship Id="rId490" Type="http://schemas.openxmlformats.org/officeDocument/2006/relationships/hyperlink" Target="https://talan.bank.gov.ua/get-user-certificate/IqfmWjBt2g3xcv4ovEmB" TargetMode="External"/><Relationship Id="rId504" Type="http://schemas.openxmlformats.org/officeDocument/2006/relationships/hyperlink" Target="https://talan.bank.gov.ua/get-user-certificate/IqfmW-4s8g4qRjqNy_lq" TargetMode="External"/><Relationship Id="rId711" Type="http://schemas.openxmlformats.org/officeDocument/2006/relationships/hyperlink" Target="https://talan.bank.gov.ua/get-user-certificate/IqfmWV-VcMASPpHZo3gQ" TargetMode="External"/><Relationship Id="rId949" Type="http://schemas.openxmlformats.org/officeDocument/2006/relationships/hyperlink" Target="https://talan.bank.gov.ua/get-user-certificate/IqfmWHlNgRxBjIj-DZZX" TargetMode="External"/><Relationship Id="rId78" Type="http://schemas.openxmlformats.org/officeDocument/2006/relationships/hyperlink" Target="https://talan.bank.gov.ua/get-user-certificate/IqfmW0z_H0x3sQVRVhay" TargetMode="External"/><Relationship Id="rId143" Type="http://schemas.openxmlformats.org/officeDocument/2006/relationships/hyperlink" Target="https://talan.bank.gov.ua/get-user-certificate/IqfmWrLNpE5_7z6vEkUZ" TargetMode="External"/><Relationship Id="rId350" Type="http://schemas.openxmlformats.org/officeDocument/2006/relationships/hyperlink" Target="https://talan.bank.gov.ua/get-user-certificate/IqfmWdM9JUX9ybetQ3_2" TargetMode="External"/><Relationship Id="rId588" Type="http://schemas.openxmlformats.org/officeDocument/2006/relationships/hyperlink" Target="https://talan.bank.gov.ua/get-user-certificate/IqfmW7ak_tUhz0gRwcNM" TargetMode="External"/><Relationship Id="rId795" Type="http://schemas.openxmlformats.org/officeDocument/2006/relationships/hyperlink" Target="https://talan.bank.gov.ua/get-user-certificate/IqfmWj-TZ95N797Db207" TargetMode="External"/><Relationship Id="rId809" Type="http://schemas.openxmlformats.org/officeDocument/2006/relationships/hyperlink" Target="https://talan.bank.gov.ua/get-user-certificate/IqfmW27IFT0Ha23PhoKk" TargetMode="External"/><Relationship Id="rId9" Type="http://schemas.openxmlformats.org/officeDocument/2006/relationships/hyperlink" Target="https://talan.bank.gov.ua/get-user-certificate/IqfmW_cg5ols9b5PDjOY" TargetMode="External"/><Relationship Id="rId210" Type="http://schemas.openxmlformats.org/officeDocument/2006/relationships/hyperlink" Target="https://talan.bank.gov.ua/get-user-certificate/IqfmWLim7R590wrWcpEV" TargetMode="External"/><Relationship Id="rId448" Type="http://schemas.openxmlformats.org/officeDocument/2006/relationships/hyperlink" Target="https://talan.bank.gov.ua/get-user-certificate/IqfmWA3Z3lywo3QIQ9NO" TargetMode="External"/><Relationship Id="rId655" Type="http://schemas.openxmlformats.org/officeDocument/2006/relationships/hyperlink" Target="https://talan.bank.gov.ua/get-user-certificate/IqfmW1TKcOvsRiXuhQVr" TargetMode="External"/><Relationship Id="rId862" Type="http://schemas.openxmlformats.org/officeDocument/2006/relationships/hyperlink" Target="https://talan.bank.gov.ua/get-user-certificate/IqfmWCcY7Vz8jrEYmKiw" TargetMode="External"/><Relationship Id="rId1078" Type="http://schemas.openxmlformats.org/officeDocument/2006/relationships/hyperlink" Target="https://talan.bank.gov.ua/get-user-certificate/sieUvK8dmvJZeVE7edEv" TargetMode="External"/><Relationship Id="rId294" Type="http://schemas.openxmlformats.org/officeDocument/2006/relationships/hyperlink" Target="https://talan.bank.gov.ua/get-user-certificate/IqfmWhyb4WoxnPlO04gE" TargetMode="External"/><Relationship Id="rId308" Type="http://schemas.openxmlformats.org/officeDocument/2006/relationships/hyperlink" Target="https://talan.bank.gov.ua/get-user-certificate/IqfmWBBd-d1BJWYexpVM" TargetMode="External"/><Relationship Id="rId515" Type="http://schemas.openxmlformats.org/officeDocument/2006/relationships/hyperlink" Target="https://talan.bank.gov.ua/get-user-certificate/IqfmW7WnZdmLZX4OmGMh" TargetMode="External"/><Relationship Id="rId722" Type="http://schemas.openxmlformats.org/officeDocument/2006/relationships/hyperlink" Target="https://talan.bank.gov.ua/get-user-certificate/IqfmWAHznxr6QLky8xzx" TargetMode="External"/><Relationship Id="rId89" Type="http://schemas.openxmlformats.org/officeDocument/2006/relationships/hyperlink" Target="https://talan.bank.gov.ua/get-user-certificate/IqfmWGJmDVNhmG39CzPC" TargetMode="External"/><Relationship Id="rId154" Type="http://schemas.openxmlformats.org/officeDocument/2006/relationships/hyperlink" Target="https://talan.bank.gov.ua/get-user-certificate/IqfmWH_CpGcGIFqpjtIP" TargetMode="External"/><Relationship Id="rId361" Type="http://schemas.openxmlformats.org/officeDocument/2006/relationships/hyperlink" Target="https://talan.bank.gov.ua/get-user-certificate/IqfmWi9JWhNj4oc0IlCz" TargetMode="External"/><Relationship Id="rId599" Type="http://schemas.openxmlformats.org/officeDocument/2006/relationships/hyperlink" Target="https://talan.bank.gov.ua/get-user-certificate/IqfmWmQHwvXey6r6BxcU" TargetMode="External"/><Relationship Id="rId1005" Type="http://schemas.openxmlformats.org/officeDocument/2006/relationships/hyperlink" Target="https://talan.bank.gov.ua/get-user-certificate/IqfmWmywFiJtIF5fQyrL" TargetMode="External"/><Relationship Id="rId459" Type="http://schemas.openxmlformats.org/officeDocument/2006/relationships/hyperlink" Target="https://talan.bank.gov.ua/get-user-certificate/IqfmWB8AN1GoVebWrwtR" TargetMode="External"/><Relationship Id="rId666" Type="http://schemas.openxmlformats.org/officeDocument/2006/relationships/hyperlink" Target="https://talan.bank.gov.ua/get-user-certificate/IqfmWNc5M9nxC6jenCKy" TargetMode="External"/><Relationship Id="rId873" Type="http://schemas.openxmlformats.org/officeDocument/2006/relationships/hyperlink" Target="https://talan.bank.gov.ua/get-user-certificate/IqfmW3gQffdB5DuxgCC4" TargetMode="External"/><Relationship Id="rId1089" Type="http://schemas.openxmlformats.org/officeDocument/2006/relationships/hyperlink" Target="https://talan.bank.gov.ua/get-user-certificate/6GxwUJyOnYogc5Ox8k16" TargetMode="External"/><Relationship Id="rId16" Type="http://schemas.openxmlformats.org/officeDocument/2006/relationships/hyperlink" Target="https://talan.bank.gov.ua/get-user-certificate/IqfmWqCAykwNiRLIX8Bi" TargetMode="External"/><Relationship Id="rId221" Type="http://schemas.openxmlformats.org/officeDocument/2006/relationships/hyperlink" Target="https://talan.bank.gov.ua/get-user-certificate/IqfmWgXDOqG-uBmFiFLT" TargetMode="External"/><Relationship Id="rId319" Type="http://schemas.openxmlformats.org/officeDocument/2006/relationships/hyperlink" Target="https://talan.bank.gov.ua/get-user-certificate/IqfmWuDnehKYLEv9ovh9" TargetMode="External"/><Relationship Id="rId526" Type="http://schemas.openxmlformats.org/officeDocument/2006/relationships/hyperlink" Target="https://talan.bank.gov.ua/get-user-certificate/IqfmWp_8KaeUKRNp2gDP" TargetMode="External"/><Relationship Id="rId733" Type="http://schemas.openxmlformats.org/officeDocument/2006/relationships/hyperlink" Target="https://talan.bank.gov.ua/get-user-certificate/IqfmWMrvnRkXENJlY3sM" TargetMode="External"/><Relationship Id="rId940" Type="http://schemas.openxmlformats.org/officeDocument/2006/relationships/hyperlink" Target="https://talan.bank.gov.ua/get-user-certificate/IqfmWMLnCtIKfqYWNFBf" TargetMode="External"/><Relationship Id="rId1016" Type="http://schemas.openxmlformats.org/officeDocument/2006/relationships/hyperlink" Target="https://talan.bank.gov.ua/get-user-certificate/IqfmWLX-Re8yq2v1TXWo" TargetMode="External"/><Relationship Id="rId165" Type="http://schemas.openxmlformats.org/officeDocument/2006/relationships/hyperlink" Target="https://talan.bank.gov.ua/get-user-certificate/IqfmWzS0ilr-bI8Zy6Cz" TargetMode="External"/><Relationship Id="rId372" Type="http://schemas.openxmlformats.org/officeDocument/2006/relationships/hyperlink" Target="https://talan.bank.gov.ua/get-user-certificate/IqfmW3vAe3WcJTXGCTJi" TargetMode="External"/><Relationship Id="rId677" Type="http://schemas.openxmlformats.org/officeDocument/2006/relationships/hyperlink" Target="https://talan.bank.gov.ua/get-user-certificate/IqfmWtqfQQMqrf2fuQvA" TargetMode="External"/><Relationship Id="rId800" Type="http://schemas.openxmlformats.org/officeDocument/2006/relationships/hyperlink" Target="https://talan.bank.gov.ua/get-user-certificate/IqfmWCsBQg1dc544Hx3o" TargetMode="External"/><Relationship Id="rId232" Type="http://schemas.openxmlformats.org/officeDocument/2006/relationships/hyperlink" Target="https://talan.bank.gov.ua/get-user-certificate/IqfmWqeUxwt4qC86cDeP" TargetMode="External"/><Relationship Id="rId884" Type="http://schemas.openxmlformats.org/officeDocument/2006/relationships/hyperlink" Target="https://talan.bank.gov.ua/get-user-certificate/IqfmW2rgXATUr1qPl_yA" TargetMode="External"/><Relationship Id="rId27" Type="http://schemas.openxmlformats.org/officeDocument/2006/relationships/hyperlink" Target="https://talan.bank.gov.ua/get-user-certificate/IqfmWTSeePgSln0qSNBa" TargetMode="External"/><Relationship Id="rId537" Type="http://schemas.openxmlformats.org/officeDocument/2006/relationships/hyperlink" Target="https://talan.bank.gov.ua/get-user-certificate/IqfmWHxjAkYUKDQndpL2" TargetMode="External"/><Relationship Id="rId744" Type="http://schemas.openxmlformats.org/officeDocument/2006/relationships/hyperlink" Target="https://talan.bank.gov.ua/get-user-certificate/IqfmWGYXsyMFE2VjszQN" TargetMode="External"/><Relationship Id="rId951" Type="http://schemas.openxmlformats.org/officeDocument/2006/relationships/hyperlink" Target="https://talan.bank.gov.ua/get-user-certificate/IqfmW5t97DLdGc_P-BO1" TargetMode="External"/><Relationship Id="rId80" Type="http://schemas.openxmlformats.org/officeDocument/2006/relationships/hyperlink" Target="https://talan.bank.gov.ua/get-user-certificate/IqfmWDY-YwTLF9MK6Dcy" TargetMode="External"/><Relationship Id="rId176" Type="http://schemas.openxmlformats.org/officeDocument/2006/relationships/hyperlink" Target="https://talan.bank.gov.ua/get-user-certificate/IqfmWbzl-vCUFvfuY6T4" TargetMode="External"/><Relationship Id="rId383" Type="http://schemas.openxmlformats.org/officeDocument/2006/relationships/hyperlink" Target="https://talan.bank.gov.ua/get-user-certificate/IqfmW93f5tM6TE6NwdbD" TargetMode="External"/><Relationship Id="rId590" Type="http://schemas.openxmlformats.org/officeDocument/2006/relationships/hyperlink" Target="https://talan.bank.gov.ua/get-user-certificate/IqfmW0Q1MGA0CUAxcY14" TargetMode="External"/><Relationship Id="rId604" Type="http://schemas.openxmlformats.org/officeDocument/2006/relationships/hyperlink" Target="https://talan.bank.gov.ua/get-user-certificate/IqfmWRoo4Nx_SHQwQl9M" TargetMode="External"/><Relationship Id="rId811" Type="http://schemas.openxmlformats.org/officeDocument/2006/relationships/hyperlink" Target="https://talan.bank.gov.ua/get-user-certificate/IqfmWlO34J4aSNENGgkL" TargetMode="External"/><Relationship Id="rId1027" Type="http://schemas.openxmlformats.org/officeDocument/2006/relationships/hyperlink" Target="https://talan.bank.gov.ua/get-user-certificate/IqfmWkiOn9T_lRNAiaCr" TargetMode="External"/><Relationship Id="rId243" Type="http://schemas.openxmlformats.org/officeDocument/2006/relationships/hyperlink" Target="https://talan.bank.gov.ua/get-user-certificate/IqfmWMxIT5fFrCLgTwBb" TargetMode="External"/><Relationship Id="rId450" Type="http://schemas.openxmlformats.org/officeDocument/2006/relationships/hyperlink" Target="https://talan.bank.gov.ua/get-user-certificate/IqfmWma52YczHLmRnWQH" TargetMode="External"/><Relationship Id="rId688" Type="http://schemas.openxmlformats.org/officeDocument/2006/relationships/hyperlink" Target="https://talan.bank.gov.ua/get-user-certificate/IqfmWkMpmCj91b1W4CAQ" TargetMode="External"/><Relationship Id="rId895" Type="http://schemas.openxmlformats.org/officeDocument/2006/relationships/hyperlink" Target="https://talan.bank.gov.ua/get-user-certificate/IqfmWPtbZAfDaHQiuDiv" TargetMode="External"/><Relationship Id="rId909" Type="http://schemas.openxmlformats.org/officeDocument/2006/relationships/hyperlink" Target="https://talan.bank.gov.ua/get-user-certificate/IqfmWivgqbYtHd-nNFmH" TargetMode="External"/><Relationship Id="rId1080" Type="http://schemas.openxmlformats.org/officeDocument/2006/relationships/hyperlink" Target="https://talan.bank.gov.ua/get-user-certificate/sieUvR0UsSKhlXBFNvxH" TargetMode="External"/><Relationship Id="rId38" Type="http://schemas.openxmlformats.org/officeDocument/2006/relationships/hyperlink" Target="https://talan.bank.gov.ua/get-user-certificate/IqfmWpcNZVomK7-Zbb6C" TargetMode="External"/><Relationship Id="rId103" Type="http://schemas.openxmlformats.org/officeDocument/2006/relationships/hyperlink" Target="https://talan.bank.gov.ua/get-user-certificate/IqfmWPNfPtFSy2HIm7-q" TargetMode="External"/><Relationship Id="rId310" Type="http://schemas.openxmlformats.org/officeDocument/2006/relationships/hyperlink" Target="https://talan.bank.gov.ua/get-user-certificate/IqfmWfuVTDX-wWwTKN3M" TargetMode="External"/><Relationship Id="rId548" Type="http://schemas.openxmlformats.org/officeDocument/2006/relationships/hyperlink" Target="https://talan.bank.gov.ua/get-user-certificate/IqfmW71hUU8MSy0FnZN7" TargetMode="External"/><Relationship Id="rId755" Type="http://schemas.openxmlformats.org/officeDocument/2006/relationships/hyperlink" Target="https://talan.bank.gov.ua/get-user-certificate/IqfmWRF6RrKlIG0lJqve" TargetMode="External"/><Relationship Id="rId962" Type="http://schemas.openxmlformats.org/officeDocument/2006/relationships/hyperlink" Target="https://talan.bank.gov.ua/get-user-certificate/IqfmWSAjRqEYCALoqMDo" TargetMode="External"/><Relationship Id="rId91" Type="http://schemas.openxmlformats.org/officeDocument/2006/relationships/hyperlink" Target="https://talan.bank.gov.ua/get-user-certificate/IqfmWvuG2zJZ2ic3wa5Q" TargetMode="External"/><Relationship Id="rId187" Type="http://schemas.openxmlformats.org/officeDocument/2006/relationships/hyperlink" Target="https://talan.bank.gov.ua/get-user-certificate/IqfmWuowbmvSUs9QCQXp" TargetMode="External"/><Relationship Id="rId394" Type="http://schemas.openxmlformats.org/officeDocument/2006/relationships/hyperlink" Target="https://talan.bank.gov.ua/get-user-certificate/IqfmWT_Ttyx3CD7vRpuj" TargetMode="External"/><Relationship Id="rId408" Type="http://schemas.openxmlformats.org/officeDocument/2006/relationships/hyperlink" Target="https://talan.bank.gov.ua/get-user-certificate/IqfmWNlNtfGEyN99PErB" TargetMode="External"/><Relationship Id="rId615" Type="http://schemas.openxmlformats.org/officeDocument/2006/relationships/hyperlink" Target="https://talan.bank.gov.ua/get-user-certificate/IqfmWy-CprpDJKBjaBiE" TargetMode="External"/><Relationship Id="rId822" Type="http://schemas.openxmlformats.org/officeDocument/2006/relationships/hyperlink" Target="https://talan.bank.gov.ua/get-user-certificate/IqfmWtmgcSIXFkV51kA9" TargetMode="External"/><Relationship Id="rId1038" Type="http://schemas.openxmlformats.org/officeDocument/2006/relationships/hyperlink" Target="https://talan.bank.gov.ua/get-user-certificate/IqfmWuUJaoIePxesxq8g" TargetMode="External"/><Relationship Id="rId254" Type="http://schemas.openxmlformats.org/officeDocument/2006/relationships/hyperlink" Target="https://talan.bank.gov.ua/get-user-certificate/IqfmWlv8QfXg_vBud_R9" TargetMode="External"/><Relationship Id="rId699" Type="http://schemas.openxmlformats.org/officeDocument/2006/relationships/hyperlink" Target="https://talan.bank.gov.ua/get-user-certificate/IqfmWvIer3UHKRPL_guI" TargetMode="External"/><Relationship Id="rId1091" Type="http://schemas.openxmlformats.org/officeDocument/2006/relationships/hyperlink" Target="https://talan.bank.gov.ua/get-user-certificate/6GxwUCnO1CcDLT_eTNis" TargetMode="External"/><Relationship Id="rId49" Type="http://schemas.openxmlformats.org/officeDocument/2006/relationships/hyperlink" Target="https://talan.bank.gov.ua/get-user-certificate/IqfmWCcPLtM2A1PqeEK6" TargetMode="External"/><Relationship Id="rId114" Type="http://schemas.openxmlformats.org/officeDocument/2006/relationships/hyperlink" Target="https://talan.bank.gov.ua/get-user-certificate/IqfmW_DgyC8mof7HYPqJ" TargetMode="External"/><Relationship Id="rId461" Type="http://schemas.openxmlformats.org/officeDocument/2006/relationships/hyperlink" Target="https://talan.bank.gov.ua/get-user-certificate/IqfmWCoW8xpaADeX2pXU" TargetMode="External"/><Relationship Id="rId559" Type="http://schemas.openxmlformats.org/officeDocument/2006/relationships/hyperlink" Target="https://talan.bank.gov.ua/get-user-certificate/IqfmWQp5-x5CcAm1VkVT" TargetMode="External"/><Relationship Id="rId766" Type="http://schemas.openxmlformats.org/officeDocument/2006/relationships/hyperlink" Target="https://talan.bank.gov.ua/get-user-certificate/IqfmW0fAXs0RewSASagy" TargetMode="External"/><Relationship Id="rId198" Type="http://schemas.openxmlformats.org/officeDocument/2006/relationships/hyperlink" Target="https://talan.bank.gov.ua/get-user-certificate/IqfmWibgwuqzSR8oJ5yH" TargetMode="External"/><Relationship Id="rId321" Type="http://schemas.openxmlformats.org/officeDocument/2006/relationships/hyperlink" Target="https://talan.bank.gov.ua/get-user-certificate/IqfmWkpdZbJwkg0rAkwA" TargetMode="External"/><Relationship Id="rId419" Type="http://schemas.openxmlformats.org/officeDocument/2006/relationships/hyperlink" Target="https://talan.bank.gov.ua/get-user-certificate/IqfmWYS0KsYleTN2xeHj" TargetMode="External"/><Relationship Id="rId626" Type="http://schemas.openxmlformats.org/officeDocument/2006/relationships/hyperlink" Target="https://talan.bank.gov.ua/get-user-certificate/IqfmW4ckKcPorpcT-5u2" TargetMode="External"/><Relationship Id="rId973" Type="http://schemas.openxmlformats.org/officeDocument/2006/relationships/hyperlink" Target="https://talan.bank.gov.ua/get-user-certificate/IqfmWYOwV0jjQRwcrFa7" TargetMode="External"/><Relationship Id="rId1049" Type="http://schemas.openxmlformats.org/officeDocument/2006/relationships/hyperlink" Target="https://talan.bank.gov.ua/get-user-certificate/IqfmWIrVuvWzotz6YmYE" TargetMode="External"/><Relationship Id="rId833" Type="http://schemas.openxmlformats.org/officeDocument/2006/relationships/hyperlink" Target="https://talan.bank.gov.ua/get-user-certificate/IqfmWLzzaaCWG1JNizj7" TargetMode="External"/><Relationship Id="rId265" Type="http://schemas.openxmlformats.org/officeDocument/2006/relationships/hyperlink" Target="https://talan.bank.gov.ua/get-user-certificate/IqfmW1x4ABzdvHaf9A1L" TargetMode="External"/><Relationship Id="rId472" Type="http://schemas.openxmlformats.org/officeDocument/2006/relationships/hyperlink" Target="https://talan.bank.gov.ua/get-user-certificate/IqfmWPCw3qc9h3CeP3lB" TargetMode="External"/><Relationship Id="rId900" Type="http://schemas.openxmlformats.org/officeDocument/2006/relationships/hyperlink" Target="https://talan.bank.gov.ua/get-user-certificate/IqfmWSNTC9j0S_w3sMXq" TargetMode="External"/><Relationship Id="rId125" Type="http://schemas.openxmlformats.org/officeDocument/2006/relationships/hyperlink" Target="https://talan.bank.gov.ua/get-user-certificate/IqfmWxGNO-_St6xStFkB" TargetMode="External"/><Relationship Id="rId332" Type="http://schemas.openxmlformats.org/officeDocument/2006/relationships/hyperlink" Target="https://talan.bank.gov.ua/get-user-certificate/IqfmWc4QhH3h1PwKqgt4" TargetMode="External"/><Relationship Id="rId777" Type="http://schemas.openxmlformats.org/officeDocument/2006/relationships/hyperlink" Target="https://talan.bank.gov.ua/get-user-certificate/IqfmWJ187MbkhmwGnpld" TargetMode="External"/><Relationship Id="rId984" Type="http://schemas.openxmlformats.org/officeDocument/2006/relationships/hyperlink" Target="https://talan.bank.gov.ua/get-user-certificate/IqfmWTiiTKAIxMzrLCKI" TargetMode="External"/><Relationship Id="rId637" Type="http://schemas.openxmlformats.org/officeDocument/2006/relationships/hyperlink" Target="https://talan.bank.gov.ua/get-user-certificate/IqfmWLN0tobyFA0GJNTp" TargetMode="External"/><Relationship Id="rId844" Type="http://schemas.openxmlformats.org/officeDocument/2006/relationships/hyperlink" Target="https://talan.bank.gov.ua/get-user-certificate/IqfmWGeQq_y9QWBLI5hq" TargetMode="External"/><Relationship Id="rId276" Type="http://schemas.openxmlformats.org/officeDocument/2006/relationships/hyperlink" Target="https://talan.bank.gov.ua/get-user-certificate/IqfmW-5_2DrEz3IivYdA" TargetMode="External"/><Relationship Id="rId483" Type="http://schemas.openxmlformats.org/officeDocument/2006/relationships/hyperlink" Target="https://talan.bank.gov.ua/get-user-certificate/IqfmWtBUVYJd9H9_VrkK" TargetMode="External"/><Relationship Id="rId690" Type="http://schemas.openxmlformats.org/officeDocument/2006/relationships/hyperlink" Target="https://talan.bank.gov.ua/get-user-certificate/IqfmWD9_86kxEKAoZct4" TargetMode="External"/><Relationship Id="rId704" Type="http://schemas.openxmlformats.org/officeDocument/2006/relationships/hyperlink" Target="https://talan.bank.gov.ua/get-user-certificate/IqfmWIC-gcxZsT72Ds9m" TargetMode="External"/><Relationship Id="rId911" Type="http://schemas.openxmlformats.org/officeDocument/2006/relationships/hyperlink" Target="https://talan.bank.gov.ua/get-user-certificate/IqfmW1oY7Dq_xjqJEgQQ" TargetMode="External"/><Relationship Id="rId40" Type="http://schemas.openxmlformats.org/officeDocument/2006/relationships/hyperlink" Target="https://talan.bank.gov.ua/get-user-certificate/IqfmWw37ShMzHVTklqkp" TargetMode="External"/><Relationship Id="rId136" Type="http://schemas.openxmlformats.org/officeDocument/2006/relationships/hyperlink" Target="https://talan.bank.gov.ua/get-user-certificate/IqfmWPdpZRYLkeQhmDwU" TargetMode="External"/><Relationship Id="rId343" Type="http://schemas.openxmlformats.org/officeDocument/2006/relationships/hyperlink" Target="https://talan.bank.gov.ua/get-user-certificate/IqfmWMGeMDCg1EVwJcEg" TargetMode="External"/><Relationship Id="rId550" Type="http://schemas.openxmlformats.org/officeDocument/2006/relationships/hyperlink" Target="https://talan.bank.gov.ua/get-user-certificate/IqfmWDw0vDHKAs54F4jY" TargetMode="External"/><Relationship Id="rId788" Type="http://schemas.openxmlformats.org/officeDocument/2006/relationships/hyperlink" Target="https://talan.bank.gov.ua/get-user-certificate/IqfmWiZBkwckNT3FD9o8" TargetMode="External"/><Relationship Id="rId995" Type="http://schemas.openxmlformats.org/officeDocument/2006/relationships/hyperlink" Target="https://talan.bank.gov.ua/get-user-certificate/IqfmWJolz2ujoVj5l8Im" TargetMode="External"/><Relationship Id="rId203" Type="http://schemas.openxmlformats.org/officeDocument/2006/relationships/hyperlink" Target="https://talan.bank.gov.ua/get-user-certificate/IqfmWmHHuWADjN0r6vHb" TargetMode="External"/><Relationship Id="rId648" Type="http://schemas.openxmlformats.org/officeDocument/2006/relationships/hyperlink" Target="https://talan.bank.gov.ua/get-user-certificate/IqfmW5kDo1ulV99j53yF" TargetMode="External"/><Relationship Id="rId855" Type="http://schemas.openxmlformats.org/officeDocument/2006/relationships/hyperlink" Target="https://talan.bank.gov.ua/get-user-certificate/IqfmWjUHRliuuzqJWS1c" TargetMode="External"/><Relationship Id="rId1040" Type="http://schemas.openxmlformats.org/officeDocument/2006/relationships/hyperlink" Target="https://talan.bank.gov.ua/get-user-certificate/IqfmWSGzBYY4PJbm_eEC" TargetMode="External"/><Relationship Id="rId287" Type="http://schemas.openxmlformats.org/officeDocument/2006/relationships/hyperlink" Target="https://talan.bank.gov.ua/get-user-certificate/IqfmWbhuVofJYmwDTBDw" TargetMode="External"/><Relationship Id="rId410" Type="http://schemas.openxmlformats.org/officeDocument/2006/relationships/hyperlink" Target="https://talan.bank.gov.ua/get-user-certificate/IqfmWkqwQumSCXDCDrx2" TargetMode="External"/><Relationship Id="rId494" Type="http://schemas.openxmlformats.org/officeDocument/2006/relationships/hyperlink" Target="https://talan.bank.gov.ua/get-user-certificate/IqfmWS43YjeMS3HwpsJ3" TargetMode="External"/><Relationship Id="rId508" Type="http://schemas.openxmlformats.org/officeDocument/2006/relationships/hyperlink" Target="https://talan.bank.gov.ua/get-user-certificate/IqfmWCgKHoDChn6dH-78" TargetMode="External"/><Relationship Id="rId715" Type="http://schemas.openxmlformats.org/officeDocument/2006/relationships/hyperlink" Target="https://talan.bank.gov.ua/get-user-certificate/IqfmWK4eM0-PE48O3v8H" TargetMode="External"/><Relationship Id="rId922" Type="http://schemas.openxmlformats.org/officeDocument/2006/relationships/hyperlink" Target="https://talan.bank.gov.ua/get-user-certificate/IqfmWXRnxHTTTw6QHw5t" TargetMode="External"/><Relationship Id="rId147" Type="http://schemas.openxmlformats.org/officeDocument/2006/relationships/hyperlink" Target="https://talan.bank.gov.ua/get-user-certificate/IqfmWRosfHYTvvC3PVGJ" TargetMode="External"/><Relationship Id="rId354" Type="http://schemas.openxmlformats.org/officeDocument/2006/relationships/hyperlink" Target="https://talan.bank.gov.ua/get-user-certificate/IqfmWWHhTM8J3VFndHTu" TargetMode="External"/><Relationship Id="rId799" Type="http://schemas.openxmlformats.org/officeDocument/2006/relationships/hyperlink" Target="https://talan.bank.gov.ua/get-user-certificate/IqfmWGXDbCIRrHc8dPTp" TargetMode="External"/><Relationship Id="rId51" Type="http://schemas.openxmlformats.org/officeDocument/2006/relationships/hyperlink" Target="https://talan.bank.gov.ua/get-user-certificate/IqfmWy7tp0cb48ovL2ky" TargetMode="External"/><Relationship Id="rId561" Type="http://schemas.openxmlformats.org/officeDocument/2006/relationships/hyperlink" Target="https://talan.bank.gov.ua/get-user-certificate/IqfmWVZxZK_aEZqnVhUs" TargetMode="External"/><Relationship Id="rId659" Type="http://schemas.openxmlformats.org/officeDocument/2006/relationships/hyperlink" Target="https://talan.bank.gov.ua/get-user-certificate/IqfmWzGEMqMgroZGTziB" TargetMode="External"/><Relationship Id="rId866" Type="http://schemas.openxmlformats.org/officeDocument/2006/relationships/hyperlink" Target="https://talan.bank.gov.ua/get-user-certificate/IqfmWHyCmqbhE_FVFFOI" TargetMode="External"/><Relationship Id="rId214" Type="http://schemas.openxmlformats.org/officeDocument/2006/relationships/hyperlink" Target="https://talan.bank.gov.ua/get-user-certificate/IqfmWf8yPUyZuOTPf7eR" TargetMode="External"/><Relationship Id="rId298" Type="http://schemas.openxmlformats.org/officeDocument/2006/relationships/hyperlink" Target="https://talan.bank.gov.ua/get-user-certificate/IqfmWixbEIsoUnQsLm3g" TargetMode="External"/><Relationship Id="rId421" Type="http://schemas.openxmlformats.org/officeDocument/2006/relationships/hyperlink" Target="https://talan.bank.gov.ua/get-user-certificate/IqfmWPrQt8VmSwJ_LGId" TargetMode="External"/><Relationship Id="rId519" Type="http://schemas.openxmlformats.org/officeDocument/2006/relationships/hyperlink" Target="https://talan.bank.gov.ua/get-user-certificate/IqfmWT1xgSBsWPkD-rYZ" TargetMode="External"/><Relationship Id="rId1051" Type="http://schemas.openxmlformats.org/officeDocument/2006/relationships/hyperlink" Target="https://talan.bank.gov.ua/get-user-certificate/IqfmWCx5JJbs7DEtSomI" TargetMode="External"/><Relationship Id="rId158" Type="http://schemas.openxmlformats.org/officeDocument/2006/relationships/hyperlink" Target="https://talan.bank.gov.ua/get-user-certificate/IqfmWao3biarGrghEVJ3" TargetMode="External"/><Relationship Id="rId726" Type="http://schemas.openxmlformats.org/officeDocument/2006/relationships/hyperlink" Target="https://talan.bank.gov.ua/get-user-certificate/IqfmWgLfZkXQEVt387Vc" TargetMode="External"/><Relationship Id="rId933" Type="http://schemas.openxmlformats.org/officeDocument/2006/relationships/hyperlink" Target="https://talan.bank.gov.ua/get-user-certificate/IqfmW-PU4im47QoSb0zJ" TargetMode="External"/><Relationship Id="rId1009" Type="http://schemas.openxmlformats.org/officeDocument/2006/relationships/hyperlink" Target="https://talan.bank.gov.ua/get-user-certificate/IqfmWTa_DXemAY-nyi6v" TargetMode="External"/><Relationship Id="rId62" Type="http://schemas.openxmlformats.org/officeDocument/2006/relationships/hyperlink" Target="https://talan.bank.gov.ua/get-user-certificate/IqfmWpzr15h_0jlqgRBJ" TargetMode="External"/><Relationship Id="rId365" Type="http://schemas.openxmlformats.org/officeDocument/2006/relationships/hyperlink" Target="https://talan.bank.gov.ua/get-user-certificate/IqfmWF8g6xz5wBqpHH1C" TargetMode="External"/><Relationship Id="rId572" Type="http://schemas.openxmlformats.org/officeDocument/2006/relationships/hyperlink" Target="https://talan.bank.gov.ua/get-user-certificate/IqfmW9pfaaqby7k9boEs" TargetMode="External"/><Relationship Id="rId225" Type="http://schemas.openxmlformats.org/officeDocument/2006/relationships/hyperlink" Target="https://talan.bank.gov.ua/get-user-certificate/IqfmWv_17YtHWKxghT88" TargetMode="External"/><Relationship Id="rId432" Type="http://schemas.openxmlformats.org/officeDocument/2006/relationships/hyperlink" Target="https://talan.bank.gov.ua/get-user-certificate/IqfmWbjusiJOBJDg283S" TargetMode="External"/><Relationship Id="rId877" Type="http://schemas.openxmlformats.org/officeDocument/2006/relationships/hyperlink" Target="https://talan.bank.gov.ua/get-user-certificate/IqfmW5TXq9K4r9nnLojI" TargetMode="External"/><Relationship Id="rId1062" Type="http://schemas.openxmlformats.org/officeDocument/2006/relationships/hyperlink" Target="https://talan.bank.gov.ua/get-user-certificate/oX_DFsOj_z5wR8m_LGMw" TargetMode="External"/><Relationship Id="rId737" Type="http://schemas.openxmlformats.org/officeDocument/2006/relationships/hyperlink" Target="https://talan.bank.gov.ua/get-user-certificate/IqfmWwC1KX6od25q0JvO" TargetMode="External"/><Relationship Id="rId944" Type="http://schemas.openxmlformats.org/officeDocument/2006/relationships/hyperlink" Target="https://talan.bank.gov.ua/get-user-certificate/IqfmW2t-bnwX_S1EjU7O" TargetMode="External"/><Relationship Id="rId73" Type="http://schemas.openxmlformats.org/officeDocument/2006/relationships/hyperlink" Target="https://talan.bank.gov.ua/get-user-certificate/IqfmW93NbpxSiJ2IJcpr" TargetMode="External"/><Relationship Id="rId169" Type="http://schemas.openxmlformats.org/officeDocument/2006/relationships/hyperlink" Target="https://talan.bank.gov.ua/get-user-certificate/IqfmWMMxb-p9PmrL2I1F" TargetMode="External"/><Relationship Id="rId376" Type="http://schemas.openxmlformats.org/officeDocument/2006/relationships/hyperlink" Target="https://talan.bank.gov.ua/get-user-certificate/IqfmWss0o9ypLB3yfULn" TargetMode="External"/><Relationship Id="rId583" Type="http://schemas.openxmlformats.org/officeDocument/2006/relationships/hyperlink" Target="https://talan.bank.gov.ua/get-user-certificate/IqfmWKNlLlxKVb1h7KzR" TargetMode="External"/><Relationship Id="rId790" Type="http://schemas.openxmlformats.org/officeDocument/2006/relationships/hyperlink" Target="https://talan.bank.gov.ua/get-user-certificate/IqfmWGukEVhcYfWSw7LS" TargetMode="External"/><Relationship Id="rId804" Type="http://schemas.openxmlformats.org/officeDocument/2006/relationships/hyperlink" Target="https://talan.bank.gov.ua/get-user-certificate/IqfmW_T3Ze0GnA1nSg4B" TargetMode="External"/><Relationship Id="rId4" Type="http://schemas.openxmlformats.org/officeDocument/2006/relationships/hyperlink" Target="https://talan.bank.gov.ua/get-user-certificate/IqfmWFNVgPPz1cANFJD1" TargetMode="External"/><Relationship Id="rId236" Type="http://schemas.openxmlformats.org/officeDocument/2006/relationships/hyperlink" Target="https://talan.bank.gov.ua/get-user-certificate/IqfmWXLg7E_Pz0Ss392H" TargetMode="External"/><Relationship Id="rId443" Type="http://schemas.openxmlformats.org/officeDocument/2006/relationships/hyperlink" Target="https://talan.bank.gov.ua/get-user-certificate/IqfmW13NLiNbaGzZTjVv" TargetMode="External"/><Relationship Id="rId650" Type="http://schemas.openxmlformats.org/officeDocument/2006/relationships/hyperlink" Target="https://talan.bank.gov.ua/get-user-certificate/IqfmW4rG78agC2g1QCbt" TargetMode="External"/><Relationship Id="rId888" Type="http://schemas.openxmlformats.org/officeDocument/2006/relationships/hyperlink" Target="https://talan.bank.gov.ua/get-user-certificate/IqfmWQr1Qi9_-VlcDbq-" TargetMode="External"/><Relationship Id="rId1073" Type="http://schemas.openxmlformats.org/officeDocument/2006/relationships/hyperlink" Target="https://talan.bank.gov.ua/get-user-certificate/1rueaHxJf8TEgJny8UIp" TargetMode="External"/><Relationship Id="rId303" Type="http://schemas.openxmlformats.org/officeDocument/2006/relationships/hyperlink" Target="https://talan.bank.gov.ua/get-user-certificate/IqfmWfPuxQmdkyLWMDt4" TargetMode="External"/><Relationship Id="rId748" Type="http://schemas.openxmlformats.org/officeDocument/2006/relationships/hyperlink" Target="https://talan.bank.gov.ua/get-user-certificate/IqfmWXTQoiSMfivZqIeS" TargetMode="External"/><Relationship Id="rId955" Type="http://schemas.openxmlformats.org/officeDocument/2006/relationships/hyperlink" Target="https://talan.bank.gov.ua/get-user-certificate/IqfmW6lm5P-a8b0WpclN" TargetMode="External"/><Relationship Id="rId84" Type="http://schemas.openxmlformats.org/officeDocument/2006/relationships/hyperlink" Target="https://talan.bank.gov.ua/get-user-certificate/IqfmWBzsctRGz-GmOyqF" TargetMode="External"/><Relationship Id="rId387" Type="http://schemas.openxmlformats.org/officeDocument/2006/relationships/hyperlink" Target="https://talan.bank.gov.ua/get-user-certificate/IqfmWdMF2YDbDJaEj18b" TargetMode="External"/><Relationship Id="rId510" Type="http://schemas.openxmlformats.org/officeDocument/2006/relationships/hyperlink" Target="https://talan.bank.gov.ua/get-user-certificate/IqfmWI-l_QFSnwaLUeQL" TargetMode="External"/><Relationship Id="rId594" Type="http://schemas.openxmlformats.org/officeDocument/2006/relationships/hyperlink" Target="https://talan.bank.gov.ua/get-user-certificate/IqfmWUG8-JtZqQBzavYN" TargetMode="External"/><Relationship Id="rId608" Type="http://schemas.openxmlformats.org/officeDocument/2006/relationships/hyperlink" Target="https://talan.bank.gov.ua/get-user-certificate/IqfmWh8Yps1uPdAV_3Y7" TargetMode="External"/><Relationship Id="rId815" Type="http://schemas.openxmlformats.org/officeDocument/2006/relationships/hyperlink" Target="https://talan.bank.gov.ua/get-user-certificate/IqfmWv-wVllFCbKol3nx" TargetMode="External"/><Relationship Id="rId247" Type="http://schemas.openxmlformats.org/officeDocument/2006/relationships/hyperlink" Target="https://talan.bank.gov.ua/get-user-certificate/IqfmWQtqzp3U-qOHVWJm" TargetMode="External"/><Relationship Id="rId899" Type="http://schemas.openxmlformats.org/officeDocument/2006/relationships/hyperlink" Target="https://talan.bank.gov.ua/get-user-certificate/IqfmWgsABFJGK7NzGSV2" TargetMode="External"/><Relationship Id="rId1000" Type="http://schemas.openxmlformats.org/officeDocument/2006/relationships/hyperlink" Target="https://talan.bank.gov.ua/get-user-certificate/IqfmWzfKfU61r3ED4vVW" TargetMode="External"/><Relationship Id="rId1084" Type="http://schemas.openxmlformats.org/officeDocument/2006/relationships/hyperlink" Target="https://talan.bank.gov.ua/get-user-certificate/sieUvyIbk8xs7gJQUtJi" TargetMode="External"/><Relationship Id="rId107" Type="http://schemas.openxmlformats.org/officeDocument/2006/relationships/hyperlink" Target="https://talan.bank.gov.ua/get-user-certificate/IqfmW9l9yG-pS01rg832" TargetMode="External"/><Relationship Id="rId454" Type="http://schemas.openxmlformats.org/officeDocument/2006/relationships/hyperlink" Target="https://talan.bank.gov.ua/get-user-certificate/IqfmWie4z39JRHGFYn6c" TargetMode="External"/><Relationship Id="rId661" Type="http://schemas.openxmlformats.org/officeDocument/2006/relationships/hyperlink" Target="https://talan.bank.gov.ua/get-user-certificate/IqfmWLYMGu8Bo9soTaI1" TargetMode="External"/><Relationship Id="rId759" Type="http://schemas.openxmlformats.org/officeDocument/2006/relationships/hyperlink" Target="https://talan.bank.gov.ua/get-user-certificate/IqfmWjw4eLX__Ejc9wD3" TargetMode="External"/><Relationship Id="rId966" Type="http://schemas.openxmlformats.org/officeDocument/2006/relationships/hyperlink" Target="https://talan.bank.gov.ua/get-user-certificate/IqfmWEb1Xobv_153Go5Y" TargetMode="External"/><Relationship Id="rId11" Type="http://schemas.openxmlformats.org/officeDocument/2006/relationships/hyperlink" Target="https://talan.bank.gov.ua/get-user-certificate/IqfmWdF8mWfsf0cwd1is" TargetMode="External"/><Relationship Id="rId314" Type="http://schemas.openxmlformats.org/officeDocument/2006/relationships/hyperlink" Target="https://talan.bank.gov.ua/get-user-certificate/IqfmW7FDf2u4mnHUdfCx" TargetMode="External"/><Relationship Id="rId398" Type="http://schemas.openxmlformats.org/officeDocument/2006/relationships/hyperlink" Target="https://talan.bank.gov.ua/get-user-certificate/IqfmW-_4BaHZKzwSbvyy" TargetMode="External"/><Relationship Id="rId521" Type="http://schemas.openxmlformats.org/officeDocument/2006/relationships/hyperlink" Target="https://talan.bank.gov.ua/get-user-certificate/IqfmWqCjWzgv3GjIGr9n" TargetMode="External"/><Relationship Id="rId619" Type="http://schemas.openxmlformats.org/officeDocument/2006/relationships/hyperlink" Target="https://talan.bank.gov.ua/get-user-certificate/IqfmWY7_wy_q02dC_tVi" TargetMode="External"/><Relationship Id="rId95" Type="http://schemas.openxmlformats.org/officeDocument/2006/relationships/hyperlink" Target="https://talan.bank.gov.ua/get-user-certificate/IqfmWkTfrX6oNF-mErnV" TargetMode="External"/><Relationship Id="rId160" Type="http://schemas.openxmlformats.org/officeDocument/2006/relationships/hyperlink" Target="https://talan.bank.gov.ua/get-user-certificate/IqfmWpfKBYs-FbCzirr8" TargetMode="External"/><Relationship Id="rId826" Type="http://schemas.openxmlformats.org/officeDocument/2006/relationships/hyperlink" Target="https://talan.bank.gov.ua/get-user-certificate/IqfmWWEKRymMVnCOevoN" TargetMode="External"/><Relationship Id="rId1011" Type="http://schemas.openxmlformats.org/officeDocument/2006/relationships/hyperlink" Target="https://talan.bank.gov.ua/get-user-certificate/IqfmWtCdixYkMe_KzcAr" TargetMode="External"/><Relationship Id="rId258" Type="http://schemas.openxmlformats.org/officeDocument/2006/relationships/hyperlink" Target="https://talan.bank.gov.ua/get-user-certificate/IqfmWEfeu3EyApdTkBKb" TargetMode="External"/><Relationship Id="rId465" Type="http://schemas.openxmlformats.org/officeDocument/2006/relationships/hyperlink" Target="https://talan.bank.gov.ua/get-user-certificate/IqfmWg-vTrkd3HUXp9O8" TargetMode="External"/><Relationship Id="rId672" Type="http://schemas.openxmlformats.org/officeDocument/2006/relationships/hyperlink" Target="https://talan.bank.gov.ua/get-user-certificate/IqfmWKNx_CsBGoJzJGgT" TargetMode="External"/><Relationship Id="rId1095" Type="http://schemas.openxmlformats.org/officeDocument/2006/relationships/hyperlink" Target="https://talan.bank.gov.ua/get-user-certificate/6GxwUlLhoGe9MpBqA2SO" TargetMode="External"/><Relationship Id="rId22" Type="http://schemas.openxmlformats.org/officeDocument/2006/relationships/hyperlink" Target="https://talan.bank.gov.ua/get-user-certificate/IqfmWP0Y9l995cpzwsQO" TargetMode="External"/><Relationship Id="rId118" Type="http://schemas.openxmlformats.org/officeDocument/2006/relationships/hyperlink" Target="https://talan.bank.gov.ua/get-user-certificate/IqfmWB5Uv4q_xGNh3h6C" TargetMode="External"/><Relationship Id="rId325" Type="http://schemas.openxmlformats.org/officeDocument/2006/relationships/hyperlink" Target="https://talan.bank.gov.ua/get-user-certificate/IqfmWsxtYrsnTSBL8D3k" TargetMode="External"/><Relationship Id="rId532" Type="http://schemas.openxmlformats.org/officeDocument/2006/relationships/hyperlink" Target="https://talan.bank.gov.ua/get-user-certificate/IqfmWoS3NYaHnvH-gmw5" TargetMode="External"/><Relationship Id="rId977" Type="http://schemas.openxmlformats.org/officeDocument/2006/relationships/hyperlink" Target="https://talan.bank.gov.ua/get-user-certificate/IqfmWLqIqStN_WeHY7dU" TargetMode="External"/><Relationship Id="rId171" Type="http://schemas.openxmlformats.org/officeDocument/2006/relationships/hyperlink" Target="https://talan.bank.gov.ua/get-user-certificate/IqfmWcEtara3XWODGMnT" TargetMode="External"/><Relationship Id="rId837" Type="http://schemas.openxmlformats.org/officeDocument/2006/relationships/hyperlink" Target="https://talan.bank.gov.ua/get-user-certificate/IqfmW1peACDsqGAyK_IG" TargetMode="External"/><Relationship Id="rId1022" Type="http://schemas.openxmlformats.org/officeDocument/2006/relationships/hyperlink" Target="https://talan.bank.gov.ua/get-user-certificate/IqfmWIN6yunF_BSYlvpc" TargetMode="External"/><Relationship Id="rId269" Type="http://schemas.openxmlformats.org/officeDocument/2006/relationships/hyperlink" Target="https://talan.bank.gov.ua/get-user-certificate/IqfmWtU_Iui_4PXuB-wK" TargetMode="External"/><Relationship Id="rId476" Type="http://schemas.openxmlformats.org/officeDocument/2006/relationships/hyperlink" Target="https://talan.bank.gov.ua/get-user-certificate/IqfmWeNzetD0q02AKRhI" TargetMode="External"/><Relationship Id="rId683" Type="http://schemas.openxmlformats.org/officeDocument/2006/relationships/hyperlink" Target="https://talan.bank.gov.ua/get-user-certificate/IqfmWwCwRXjQGhWqp4rc" TargetMode="External"/><Relationship Id="rId890" Type="http://schemas.openxmlformats.org/officeDocument/2006/relationships/hyperlink" Target="https://talan.bank.gov.ua/get-user-certificate/IqfmW1ooRitwi9Mz7aQ7" TargetMode="External"/><Relationship Id="rId904" Type="http://schemas.openxmlformats.org/officeDocument/2006/relationships/hyperlink" Target="https://talan.bank.gov.ua/get-user-certificate/IqfmWX-88waZbA-zWhQL" TargetMode="External"/><Relationship Id="rId33" Type="http://schemas.openxmlformats.org/officeDocument/2006/relationships/hyperlink" Target="https://talan.bank.gov.ua/get-user-certificate/IqfmWAs2sTfbkm6wFP4o" TargetMode="External"/><Relationship Id="rId129" Type="http://schemas.openxmlformats.org/officeDocument/2006/relationships/hyperlink" Target="https://talan.bank.gov.ua/get-user-certificate/IqfmWCY1HUwYz7OR7O2Y" TargetMode="External"/><Relationship Id="rId336" Type="http://schemas.openxmlformats.org/officeDocument/2006/relationships/hyperlink" Target="https://talan.bank.gov.ua/get-user-certificate/IqfmWskImp4zQ7M0r6qd" TargetMode="External"/><Relationship Id="rId543" Type="http://schemas.openxmlformats.org/officeDocument/2006/relationships/hyperlink" Target="https://talan.bank.gov.ua/get-user-certificate/IqfmWN9x99puR5zVIg8N" TargetMode="External"/><Relationship Id="rId988" Type="http://schemas.openxmlformats.org/officeDocument/2006/relationships/hyperlink" Target="https://talan.bank.gov.ua/get-user-certificate/IqfmW6L9bx9NBOpnfQ-V" TargetMode="External"/><Relationship Id="rId182" Type="http://schemas.openxmlformats.org/officeDocument/2006/relationships/hyperlink" Target="https://talan.bank.gov.ua/get-user-certificate/IqfmWxPnLFnc76p04rSH" TargetMode="External"/><Relationship Id="rId403" Type="http://schemas.openxmlformats.org/officeDocument/2006/relationships/hyperlink" Target="https://talan.bank.gov.ua/get-user-certificate/IqfmWS04uYiwG6XZBH7e" TargetMode="External"/><Relationship Id="rId750" Type="http://schemas.openxmlformats.org/officeDocument/2006/relationships/hyperlink" Target="https://talan.bank.gov.ua/get-user-certificate/IqfmWvvR4EPAqqOTRDgE" TargetMode="External"/><Relationship Id="rId848" Type="http://schemas.openxmlformats.org/officeDocument/2006/relationships/hyperlink" Target="https://talan.bank.gov.ua/get-user-certificate/IqfmWF-OUuf6a11g5txO" TargetMode="External"/><Relationship Id="rId1033" Type="http://schemas.openxmlformats.org/officeDocument/2006/relationships/hyperlink" Target="https://talan.bank.gov.ua/get-user-certificate/IqfmW_pudid3QulibCnq" TargetMode="External"/><Relationship Id="rId487" Type="http://schemas.openxmlformats.org/officeDocument/2006/relationships/hyperlink" Target="https://talan.bank.gov.ua/get-user-certificate/IqfmWIIDkQWGUmjD9gy3" TargetMode="External"/><Relationship Id="rId610" Type="http://schemas.openxmlformats.org/officeDocument/2006/relationships/hyperlink" Target="https://talan.bank.gov.ua/get-user-certificate/IqfmWQ-U552JBVev4vyS" TargetMode="External"/><Relationship Id="rId694" Type="http://schemas.openxmlformats.org/officeDocument/2006/relationships/hyperlink" Target="https://talan.bank.gov.ua/get-user-certificate/IqfmWmMVsvFrtNuXZ2pg" TargetMode="External"/><Relationship Id="rId708" Type="http://schemas.openxmlformats.org/officeDocument/2006/relationships/hyperlink" Target="https://talan.bank.gov.ua/get-user-certificate/IqfmW7RYPTgodZT9WwRG" TargetMode="External"/><Relationship Id="rId915" Type="http://schemas.openxmlformats.org/officeDocument/2006/relationships/hyperlink" Target="https://talan.bank.gov.ua/get-user-certificate/IqfmW3HuTnNC1nkwswlw" TargetMode="External"/><Relationship Id="rId347" Type="http://schemas.openxmlformats.org/officeDocument/2006/relationships/hyperlink" Target="https://talan.bank.gov.ua/get-user-certificate/IqfmWe63dApU6wKEcCn3" TargetMode="External"/><Relationship Id="rId999" Type="http://schemas.openxmlformats.org/officeDocument/2006/relationships/hyperlink" Target="https://talan.bank.gov.ua/get-user-certificate/IqfmW47cSDkLCdahvHZk" TargetMode="External"/><Relationship Id="rId1100" Type="http://schemas.openxmlformats.org/officeDocument/2006/relationships/hyperlink" Target="https://talan.bank.gov.ua/get-user-certificate/t8EwUl-egkVBmwTHq17h" TargetMode="External"/><Relationship Id="rId44" Type="http://schemas.openxmlformats.org/officeDocument/2006/relationships/hyperlink" Target="https://talan.bank.gov.ua/get-user-certificate/IqfmWaIz5VhQo_axNSX_" TargetMode="External"/><Relationship Id="rId554" Type="http://schemas.openxmlformats.org/officeDocument/2006/relationships/hyperlink" Target="https://talan.bank.gov.ua/get-user-certificate/IqfmWni4PC-rkM-PX8wX" TargetMode="External"/><Relationship Id="rId761" Type="http://schemas.openxmlformats.org/officeDocument/2006/relationships/hyperlink" Target="https://talan.bank.gov.ua/get-user-certificate/IqfmWvK0KDRWvjGqSqlb" TargetMode="External"/><Relationship Id="rId859" Type="http://schemas.openxmlformats.org/officeDocument/2006/relationships/hyperlink" Target="https://talan.bank.gov.ua/get-user-certificate/IqfmWHQDeP1yyBXLyWPU" TargetMode="External"/><Relationship Id="rId193" Type="http://schemas.openxmlformats.org/officeDocument/2006/relationships/hyperlink" Target="https://talan.bank.gov.ua/get-user-certificate/IqfmWE4iQMrFHk6YSvNF" TargetMode="External"/><Relationship Id="rId207" Type="http://schemas.openxmlformats.org/officeDocument/2006/relationships/hyperlink" Target="https://talan.bank.gov.ua/get-user-certificate/IqfmWMBNB0LoUHj4UgPu" TargetMode="External"/><Relationship Id="rId414" Type="http://schemas.openxmlformats.org/officeDocument/2006/relationships/hyperlink" Target="https://talan.bank.gov.ua/get-user-certificate/IqfmWwnY9o7hqMPYfuuM" TargetMode="External"/><Relationship Id="rId498" Type="http://schemas.openxmlformats.org/officeDocument/2006/relationships/hyperlink" Target="https://talan.bank.gov.ua/get-user-certificate/IqfmWVFhDGoZx_TzGli2" TargetMode="External"/><Relationship Id="rId621" Type="http://schemas.openxmlformats.org/officeDocument/2006/relationships/hyperlink" Target="https://talan.bank.gov.ua/get-user-certificate/IqfmWkprThyKCV5Y7oXM" TargetMode="External"/><Relationship Id="rId1044" Type="http://schemas.openxmlformats.org/officeDocument/2006/relationships/hyperlink" Target="https://talan.bank.gov.ua/get-user-certificate/IqfmWBNplA0u_K6Gx_RT" TargetMode="External"/><Relationship Id="rId260" Type="http://schemas.openxmlformats.org/officeDocument/2006/relationships/hyperlink" Target="https://talan.bank.gov.ua/get-user-certificate/IqfmWkbfPP2yNsYJ4iE6" TargetMode="External"/><Relationship Id="rId719" Type="http://schemas.openxmlformats.org/officeDocument/2006/relationships/hyperlink" Target="https://talan.bank.gov.ua/get-user-certificate/IqfmWJWyxhN4dP63iuAz" TargetMode="External"/><Relationship Id="rId926" Type="http://schemas.openxmlformats.org/officeDocument/2006/relationships/hyperlink" Target="https://talan.bank.gov.ua/get-user-certificate/IqfmW2BWxaapjy7degvP" TargetMode="External"/><Relationship Id="rId55" Type="http://schemas.openxmlformats.org/officeDocument/2006/relationships/hyperlink" Target="https://talan.bank.gov.ua/get-user-certificate/IqfmWApjGihvuy9-udBP" TargetMode="External"/><Relationship Id="rId120" Type="http://schemas.openxmlformats.org/officeDocument/2006/relationships/hyperlink" Target="https://talan.bank.gov.ua/get-user-certificate/IqfmWUSlHdFpsMRiCXok" TargetMode="External"/><Relationship Id="rId358" Type="http://schemas.openxmlformats.org/officeDocument/2006/relationships/hyperlink" Target="https://talan.bank.gov.ua/get-user-certificate/IqfmWCrCDZeWhf4ncAgW" TargetMode="External"/><Relationship Id="rId565" Type="http://schemas.openxmlformats.org/officeDocument/2006/relationships/hyperlink" Target="https://talan.bank.gov.ua/get-user-certificate/IqfmWHIb7EGFnWzRCZoT" TargetMode="External"/><Relationship Id="rId772" Type="http://schemas.openxmlformats.org/officeDocument/2006/relationships/hyperlink" Target="https://talan.bank.gov.ua/get-user-certificate/IqfmWG6NQBxSxrfm1LNK" TargetMode="External"/><Relationship Id="rId218" Type="http://schemas.openxmlformats.org/officeDocument/2006/relationships/hyperlink" Target="https://talan.bank.gov.ua/get-user-certificate/IqfmWVstibDgguDWzKiq" TargetMode="External"/><Relationship Id="rId425" Type="http://schemas.openxmlformats.org/officeDocument/2006/relationships/hyperlink" Target="https://talan.bank.gov.ua/get-user-certificate/IqfmWqfJw0oePt9yE9lm" TargetMode="External"/><Relationship Id="rId632" Type="http://schemas.openxmlformats.org/officeDocument/2006/relationships/hyperlink" Target="https://talan.bank.gov.ua/get-user-certificate/IqfmW_1rTRucGzCOz0HL" TargetMode="External"/><Relationship Id="rId1055" Type="http://schemas.openxmlformats.org/officeDocument/2006/relationships/hyperlink" Target="https://talan.bank.gov.ua/get-user-certificate/oX_DF7SAU_f76i_9nbNU" TargetMode="External"/><Relationship Id="rId271" Type="http://schemas.openxmlformats.org/officeDocument/2006/relationships/hyperlink" Target="https://talan.bank.gov.ua/get-user-certificate/IqfmWDy1W1oqlg5sOE8T" TargetMode="External"/><Relationship Id="rId937" Type="http://schemas.openxmlformats.org/officeDocument/2006/relationships/hyperlink" Target="https://talan.bank.gov.ua/get-user-certificate/IqfmWABbNVWHbPy-FxOQ" TargetMode="External"/><Relationship Id="rId66" Type="http://schemas.openxmlformats.org/officeDocument/2006/relationships/hyperlink" Target="https://talan.bank.gov.ua/get-user-certificate/IqfmW55rqB3YdU-cJzK-" TargetMode="External"/><Relationship Id="rId131" Type="http://schemas.openxmlformats.org/officeDocument/2006/relationships/hyperlink" Target="https://talan.bank.gov.ua/get-user-certificate/IqfmWZbgVrc0fKRs5VJh" TargetMode="External"/><Relationship Id="rId369" Type="http://schemas.openxmlformats.org/officeDocument/2006/relationships/hyperlink" Target="https://talan.bank.gov.ua/get-user-certificate/IqfmW3kXSYghuk7UVP_J" TargetMode="External"/><Relationship Id="rId576" Type="http://schemas.openxmlformats.org/officeDocument/2006/relationships/hyperlink" Target="https://talan.bank.gov.ua/get-user-certificate/IqfmWSborwGDYfPiI218" TargetMode="External"/><Relationship Id="rId783" Type="http://schemas.openxmlformats.org/officeDocument/2006/relationships/hyperlink" Target="https://talan.bank.gov.ua/get-user-certificate/IqfmWNvaq4e15Kp7pE8d" TargetMode="External"/><Relationship Id="rId990" Type="http://schemas.openxmlformats.org/officeDocument/2006/relationships/hyperlink" Target="https://talan.bank.gov.ua/get-user-certificate/IqfmWIA-cnxqs0-N57lq" TargetMode="External"/><Relationship Id="rId229" Type="http://schemas.openxmlformats.org/officeDocument/2006/relationships/hyperlink" Target="https://talan.bank.gov.ua/get-user-certificate/IqfmWxM55PdDkfdz60ON" TargetMode="External"/><Relationship Id="rId436" Type="http://schemas.openxmlformats.org/officeDocument/2006/relationships/hyperlink" Target="https://talan.bank.gov.ua/get-user-certificate/IqfmWsUAwD_UVBAnejVs" TargetMode="External"/><Relationship Id="rId643" Type="http://schemas.openxmlformats.org/officeDocument/2006/relationships/hyperlink" Target="https://talan.bank.gov.ua/get-user-certificate/IqfmWwetn7uWA716VvRc" TargetMode="External"/><Relationship Id="rId1066" Type="http://schemas.openxmlformats.org/officeDocument/2006/relationships/hyperlink" Target="https://talan.bank.gov.ua/get-user-certificate/1rueaqQPnQemG-89bDlP" TargetMode="External"/><Relationship Id="rId850" Type="http://schemas.openxmlformats.org/officeDocument/2006/relationships/hyperlink" Target="https://talan.bank.gov.ua/get-user-certificate/IqfmWNWMWfSabba65V3u" TargetMode="External"/><Relationship Id="rId948" Type="http://schemas.openxmlformats.org/officeDocument/2006/relationships/hyperlink" Target="https://talan.bank.gov.ua/get-user-certificate/IqfmWiNCoUsBAMCc3n3t" TargetMode="External"/><Relationship Id="rId77" Type="http://schemas.openxmlformats.org/officeDocument/2006/relationships/hyperlink" Target="https://talan.bank.gov.ua/get-user-certificate/IqfmWxfTu0R2xp1t4M6J" TargetMode="External"/><Relationship Id="rId282" Type="http://schemas.openxmlformats.org/officeDocument/2006/relationships/hyperlink" Target="https://talan.bank.gov.ua/get-user-certificate/IqfmWyU3zjrbb1p51khq" TargetMode="External"/><Relationship Id="rId503" Type="http://schemas.openxmlformats.org/officeDocument/2006/relationships/hyperlink" Target="https://talan.bank.gov.ua/get-user-certificate/IqfmWsDTCsk55kQToN0H" TargetMode="External"/><Relationship Id="rId587" Type="http://schemas.openxmlformats.org/officeDocument/2006/relationships/hyperlink" Target="https://talan.bank.gov.ua/get-user-certificate/IqfmWD8D_Ytt7bqheY4J" TargetMode="External"/><Relationship Id="rId710" Type="http://schemas.openxmlformats.org/officeDocument/2006/relationships/hyperlink" Target="https://talan.bank.gov.ua/get-user-certificate/IqfmWaChdV5mTrnVdGOf" TargetMode="External"/><Relationship Id="rId808" Type="http://schemas.openxmlformats.org/officeDocument/2006/relationships/hyperlink" Target="https://talan.bank.gov.ua/get-user-certificate/IqfmWk6RyFxlgfwF_QZV" TargetMode="External"/><Relationship Id="rId8" Type="http://schemas.openxmlformats.org/officeDocument/2006/relationships/hyperlink" Target="https://talan.bank.gov.ua/get-user-certificate/IqfmWGsFPl_P1z442DiY" TargetMode="External"/><Relationship Id="rId142" Type="http://schemas.openxmlformats.org/officeDocument/2006/relationships/hyperlink" Target="https://talan.bank.gov.ua/get-user-certificate/IqfmWj9oYKNvlr3GBliH" TargetMode="External"/><Relationship Id="rId447" Type="http://schemas.openxmlformats.org/officeDocument/2006/relationships/hyperlink" Target="https://talan.bank.gov.ua/get-user-certificate/IqfmWYzkcwP3Orwq1zFx" TargetMode="External"/><Relationship Id="rId794" Type="http://schemas.openxmlformats.org/officeDocument/2006/relationships/hyperlink" Target="https://talan.bank.gov.ua/get-user-certificate/IqfmWcNIe6fDhAYBeAah" TargetMode="External"/><Relationship Id="rId1077" Type="http://schemas.openxmlformats.org/officeDocument/2006/relationships/hyperlink" Target="https://talan.bank.gov.ua/get-user-certificate/M-xGMbwSaxgOIppbw9zG" TargetMode="External"/><Relationship Id="rId654" Type="http://schemas.openxmlformats.org/officeDocument/2006/relationships/hyperlink" Target="https://talan.bank.gov.ua/get-user-certificate/IqfmW5Du5mOdcWra9e6j" TargetMode="External"/><Relationship Id="rId861" Type="http://schemas.openxmlformats.org/officeDocument/2006/relationships/hyperlink" Target="https://talan.bank.gov.ua/get-user-certificate/IqfmWzioOtXolKX13o1g" TargetMode="External"/><Relationship Id="rId959" Type="http://schemas.openxmlformats.org/officeDocument/2006/relationships/hyperlink" Target="https://talan.bank.gov.ua/get-user-certificate/IqfmW_joMdknsqebHFlR" TargetMode="External"/><Relationship Id="rId293" Type="http://schemas.openxmlformats.org/officeDocument/2006/relationships/hyperlink" Target="https://talan.bank.gov.ua/get-user-certificate/IqfmWD4CrwpvxbB_GdZH" TargetMode="External"/><Relationship Id="rId307" Type="http://schemas.openxmlformats.org/officeDocument/2006/relationships/hyperlink" Target="https://talan.bank.gov.ua/get-user-certificate/IqfmWCuvuTKs9H-EJ0WK" TargetMode="External"/><Relationship Id="rId514" Type="http://schemas.openxmlformats.org/officeDocument/2006/relationships/hyperlink" Target="https://talan.bank.gov.ua/get-user-certificate/IqfmWZUeAbh0C4IwI2jC" TargetMode="External"/><Relationship Id="rId721" Type="http://schemas.openxmlformats.org/officeDocument/2006/relationships/hyperlink" Target="https://talan.bank.gov.ua/get-user-certificate/IqfmWmW8e1pYArY0HE8S" TargetMode="External"/><Relationship Id="rId88" Type="http://schemas.openxmlformats.org/officeDocument/2006/relationships/hyperlink" Target="https://talan.bank.gov.ua/get-user-certificate/IqfmWcKayyBMSeY6pJP8" TargetMode="External"/><Relationship Id="rId153" Type="http://schemas.openxmlformats.org/officeDocument/2006/relationships/hyperlink" Target="https://talan.bank.gov.ua/get-user-certificate/IqfmWKH4GBdSmy4_7Krl" TargetMode="External"/><Relationship Id="rId360" Type="http://schemas.openxmlformats.org/officeDocument/2006/relationships/hyperlink" Target="https://talan.bank.gov.ua/get-user-certificate/IqfmWoScgRt6fN1h5Cdt" TargetMode="External"/><Relationship Id="rId598" Type="http://schemas.openxmlformats.org/officeDocument/2006/relationships/hyperlink" Target="https://talan.bank.gov.ua/get-user-certificate/IqfmW9SOOvtH-MqsvbmH" TargetMode="External"/><Relationship Id="rId819" Type="http://schemas.openxmlformats.org/officeDocument/2006/relationships/hyperlink" Target="https://talan.bank.gov.ua/get-user-certificate/IqfmWqDpOpTbfoncQIwD" TargetMode="External"/><Relationship Id="rId1004" Type="http://schemas.openxmlformats.org/officeDocument/2006/relationships/hyperlink" Target="https://talan.bank.gov.ua/get-user-certificate/IqfmW_rO7kRsF2_jps20" TargetMode="External"/><Relationship Id="rId220" Type="http://schemas.openxmlformats.org/officeDocument/2006/relationships/hyperlink" Target="https://talan.bank.gov.ua/get-user-certificate/IqfmWZX5leg8UPudT_KD" TargetMode="External"/><Relationship Id="rId458" Type="http://schemas.openxmlformats.org/officeDocument/2006/relationships/hyperlink" Target="https://talan.bank.gov.ua/get-user-certificate/IqfmWEqtW8LFRim_Z0tJ" TargetMode="External"/><Relationship Id="rId665" Type="http://schemas.openxmlformats.org/officeDocument/2006/relationships/hyperlink" Target="https://talan.bank.gov.ua/get-user-certificate/IqfmWqrAXoyFDJrSmDh-" TargetMode="External"/><Relationship Id="rId872" Type="http://schemas.openxmlformats.org/officeDocument/2006/relationships/hyperlink" Target="https://talan.bank.gov.ua/get-user-certificate/IqfmW16a7Kw85GuiuTmM" TargetMode="External"/><Relationship Id="rId1088" Type="http://schemas.openxmlformats.org/officeDocument/2006/relationships/hyperlink" Target="https://talan.bank.gov.ua/get-user-certificate/6GxwUTS8Is1OevHxCGzs" TargetMode="External"/><Relationship Id="rId15" Type="http://schemas.openxmlformats.org/officeDocument/2006/relationships/hyperlink" Target="https://talan.bank.gov.ua/get-user-certificate/IqfmWVmwa9VYqj69Bzjy" TargetMode="External"/><Relationship Id="rId318" Type="http://schemas.openxmlformats.org/officeDocument/2006/relationships/hyperlink" Target="https://talan.bank.gov.ua/get-user-certificate/IqfmWDzpBuOdVPTr_f4g" TargetMode="External"/><Relationship Id="rId525" Type="http://schemas.openxmlformats.org/officeDocument/2006/relationships/hyperlink" Target="https://talan.bank.gov.ua/get-user-certificate/IqfmWrPf7TjWxX8xMY4B" TargetMode="External"/><Relationship Id="rId732" Type="http://schemas.openxmlformats.org/officeDocument/2006/relationships/hyperlink" Target="https://talan.bank.gov.ua/get-user-certificate/IqfmW21JZwLm-o7HIa_7" TargetMode="External"/><Relationship Id="rId99" Type="http://schemas.openxmlformats.org/officeDocument/2006/relationships/hyperlink" Target="https://talan.bank.gov.ua/get-user-certificate/IqfmWshz6fj1FBuDgJAz" TargetMode="External"/><Relationship Id="rId164" Type="http://schemas.openxmlformats.org/officeDocument/2006/relationships/hyperlink" Target="https://talan.bank.gov.ua/get-user-certificate/IqfmW5B8cso6X6Ojcg5E" TargetMode="External"/><Relationship Id="rId371" Type="http://schemas.openxmlformats.org/officeDocument/2006/relationships/hyperlink" Target="https://talan.bank.gov.ua/get-user-certificate/IqfmWo8kRicgioV5whmz" TargetMode="External"/><Relationship Id="rId1015" Type="http://schemas.openxmlformats.org/officeDocument/2006/relationships/hyperlink" Target="https://talan.bank.gov.ua/get-user-certificate/IqfmWUDt3hfjfJv_lkhV" TargetMode="External"/><Relationship Id="rId469" Type="http://schemas.openxmlformats.org/officeDocument/2006/relationships/hyperlink" Target="https://talan.bank.gov.ua/get-user-certificate/IqfmW2ovF-G8NNNwDpcY" TargetMode="External"/><Relationship Id="rId676" Type="http://schemas.openxmlformats.org/officeDocument/2006/relationships/hyperlink" Target="https://talan.bank.gov.ua/get-user-certificate/IqfmWw4UXh14rOzx2F2i" TargetMode="External"/><Relationship Id="rId883" Type="http://schemas.openxmlformats.org/officeDocument/2006/relationships/hyperlink" Target="https://talan.bank.gov.ua/get-user-certificate/IqfmWAwvSmXXgnEi3XUP" TargetMode="External"/><Relationship Id="rId1099" Type="http://schemas.openxmlformats.org/officeDocument/2006/relationships/hyperlink" Target="https://talan.bank.gov.ua/get-user-certificate/TR8Y3XaK8HtbdfjZRPbG" TargetMode="External"/><Relationship Id="rId26" Type="http://schemas.openxmlformats.org/officeDocument/2006/relationships/hyperlink" Target="https://talan.bank.gov.ua/get-user-certificate/IqfmWE7G1xMRURu-8qdg" TargetMode="External"/><Relationship Id="rId231" Type="http://schemas.openxmlformats.org/officeDocument/2006/relationships/hyperlink" Target="https://talan.bank.gov.ua/get-user-certificate/IqfmWdtW-e4N7de3hhgi" TargetMode="External"/><Relationship Id="rId329" Type="http://schemas.openxmlformats.org/officeDocument/2006/relationships/hyperlink" Target="https://talan.bank.gov.ua/get-user-certificate/IqfmW3xhIK1CdbW7-Kq4" TargetMode="External"/><Relationship Id="rId536" Type="http://schemas.openxmlformats.org/officeDocument/2006/relationships/hyperlink" Target="https://talan.bank.gov.ua/get-user-certificate/IqfmWfyS3jFS8-Qpxv7I" TargetMode="External"/><Relationship Id="rId175" Type="http://schemas.openxmlformats.org/officeDocument/2006/relationships/hyperlink" Target="https://talan.bank.gov.ua/get-user-certificate/IqfmWW2ksPFCdAoayKac" TargetMode="External"/><Relationship Id="rId743" Type="http://schemas.openxmlformats.org/officeDocument/2006/relationships/hyperlink" Target="https://talan.bank.gov.ua/get-user-certificate/IqfmW4g-JiwPZWCu3bQx" TargetMode="External"/><Relationship Id="rId950" Type="http://schemas.openxmlformats.org/officeDocument/2006/relationships/hyperlink" Target="https://talan.bank.gov.ua/get-user-certificate/IqfmWDhKS9DjgVpcVTBa" TargetMode="External"/><Relationship Id="rId1026" Type="http://schemas.openxmlformats.org/officeDocument/2006/relationships/hyperlink" Target="https://talan.bank.gov.ua/get-user-certificate/IqfmWZxNj3bSqrk4D6G5" TargetMode="External"/><Relationship Id="rId382" Type="http://schemas.openxmlformats.org/officeDocument/2006/relationships/hyperlink" Target="https://talan.bank.gov.ua/get-user-certificate/IqfmWlVinJMyqPW2QbQA" TargetMode="External"/><Relationship Id="rId603" Type="http://schemas.openxmlformats.org/officeDocument/2006/relationships/hyperlink" Target="https://talan.bank.gov.ua/get-user-certificate/IqfmW1QW1WcI7KU-IoaC" TargetMode="External"/><Relationship Id="rId687" Type="http://schemas.openxmlformats.org/officeDocument/2006/relationships/hyperlink" Target="https://talan.bank.gov.ua/get-user-certificate/IqfmWAdSRKk7tBJXUTH8" TargetMode="External"/><Relationship Id="rId810" Type="http://schemas.openxmlformats.org/officeDocument/2006/relationships/hyperlink" Target="https://talan.bank.gov.ua/get-user-certificate/IqfmWzCD1tR7dkd3Af9m" TargetMode="External"/><Relationship Id="rId908" Type="http://schemas.openxmlformats.org/officeDocument/2006/relationships/hyperlink" Target="https://talan.bank.gov.ua/get-user-certificate/IqfmWwpiy9u8j_jt0wHS" TargetMode="External"/><Relationship Id="rId242" Type="http://schemas.openxmlformats.org/officeDocument/2006/relationships/hyperlink" Target="https://talan.bank.gov.ua/get-user-certificate/IqfmWtJv8QgbH-8xhG-n" TargetMode="External"/><Relationship Id="rId894" Type="http://schemas.openxmlformats.org/officeDocument/2006/relationships/hyperlink" Target="https://talan.bank.gov.ua/get-user-certificate/IqfmWZ9E3JeF4RcUo04k" TargetMode="External"/><Relationship Id="rId37" Type="http://schemas.openxmlformats.org/officeDocument/2006/relationships/hyperlink" Target="https://talan.bank.gov.ua/get-user-certificate/IqfmWB7j-dML270_198v" TargetMode="External"/><Relationship Id="rId102" Type="http://schemas.openxmlformats.org/officeDocument/2006/relationships/hyperlink" Target="https://talan.bank.gov.ua/get-user-certificate/IqfmWuneOEQdy62o0YlM" TargetMode="External"/><Relationship Id="rId547" Type="http://schemas.openxmlformats.org/officeDocument/2006/relationships/hyperlink" Target="https://talan.bank.gov.ua/get-user-certificate/IqfmWWXCdmAcxjVJvIjH" TargetMode="External"/><Relationship Id="rId754" Type="http://schemas.openxmlformats.org/officeDocument/2006/relationships/hyperlink" Target="https://talan.bank.gov.ua/get-user-certificate/IqfmWEyHo-bFv7bXScHh" TargetMode="External"/><Relationship Id="rId961" Type="http://schemas.openxmlformats.org/officeDocument/2006/relationships/hyperlink" Target="https://talan.bank.gov.ua/get-user-certificate/IqfmWJZvJe2Iy904nSXR" TargetMode="External"/><Relationship Id="rId90" Type="http://schemas.openxmlformats.org/officeDocument/2006/relationships/hyperlink" Target="https://talan.bank.gov.ua/get-user-certificate/IqfmWd8HMu-HyFBxYf4D" TargetMode="External"/><Relationship Id="rId186" Type="http://schemas.openxmlformats.org/officeDocument/2006/relationships/hyperlink" Target="https://talan.bank.gov.ua/get-user-certificate/IqfmWuxdx3Q2qtlgtJDK" TargetMode="External"/><Relationship Id="rId393" Type="http://schemas.openxmlformats.org/officeDocument/2006/relationships/hyperlink" Target="https://talan.bank.gov.ua/get-user-certificate/IqfmWDatkbT6icZ0zk2-" TargetMode="External"/><Relationship Id="rId407" Type="http://schemas.openxmlformats.org/officeDocument/2006/relationships/hyperlink" Target="https://talan.bank.gov.ua/get-user-certificate/IqfmWGi9DKGFojdMWcsM" TargetMode="External"/><Relationship Id="rId614" Type="http://schemas.openxmlformats.org/officeDocument/2006/relationships/hyperlink" Target="https://talan.bank.gov.ua/get-user-certificate/IqfmWkC4tTmTpvgpa2cG" TargetMode="External"/><Relationship Id="rId821" Type="http://schemas.openxmlformats.org/officeDocument/2006/relationships/hyperlink" Target="https://talan.bank.gov.ua/get-user-certificate/IqfmWZhRF7wSWwH4DQN6" TargetMode="External"/><Relationship Id="rId1037" Type="http://schemas.openxmlformats.org/officeDocument/2006/relationships/hyperlink" Target="https://talan.bank.gov.ua/get-user-certificate/IqfmWqRvyeOBDjaUprfG" TargetMode="External"/><Relationship Id="rId253" Type="http://schemas.openxmlformats.org/officeDocument/2006/relationships/hyperlink" Target="https://talan.bank.gov.ua/get-user-certificate/IqfmWJRCIawfHUTVNM4G" TargetMode="External"/><Relationship Id="rId460" Type="http://schemas.openxmlformats.org/officeDocument/2006/relationships/hyperlink" Target="https://talan.bank.gov.ua/get-user-certificate/IqfmW52bklfubJeq4EyO" TargetMode="External"/><Relationship Id="rId698" Type="http://schemas.openxmlformats.org/officeDocument/2006/relationships/hyperlink" Target="https://talan.bank.gov.ua/get-user-certificate/IqfmWRtsKxe5fyBWayGO" TargetMode="External"/><Relationship Id="rId919" Type="http://schemas.openxmlformats.org/officeDocument/2006/relationships/hyperlink" Target="https://talan.bank.gov.ua/get-user-certificate/IqfmW25tK5S4himVHtTS" TargetMode="External"/><Relationship Id="rId1090" Type="http://schemas.openxmlformats.org/officeDocument/2006/relationships/hyperlink" Target="https://talan.bank.gov.ua/get-user-certificate/6GxwUqYTXLbe6AiRtLft" TargetMode="External"/><Relationship Id="rId48" Type="http://schemas.openxmlformats.org/officeDocument/2006/relationships/hyperlink" Target="https://talan.bank.gov.ua/get-user-certificate/IqfmWRFr1GTHYLs7WrnX" TargetMode="External"/><Relationship Id="rId113" Type="http://schemas.openxmlformats.org/officeDocument/2006/relationships/hyperlink" Target="https://talan.bank.gov.ua/get-user-certificate/IqfmWfinJCP4-JWZIyh8" TargetMode="External"/><Relationship Id="rId320" Type="http://schemas.openxmlformats.org/officeDocument/2006/relationships/hyperlink" Target="https://talan.bank.gov.ua/get-user-certificate/IqfmW4h7wxHsFSrI4qvz" TargetMode="External"/><Relationship Id="rId558" Type="http://schemas.openxmlformats.org/officeDocument/2006/relationships/hyperlink" Target="https://talan.bank.gov.ua/get-user-certificate/IqfmWc77OwWB7uR665au" TargetMode="External"/><Relationship Id="rId765" Type="http://schemas.openxmlformats.org/officeDocument/2006/relationships/hyperlink" Target="https://talan.bank.gov.ua/get-user-certificate/IqfmWmMlor1GT9m911Cz" TargetMode="External"/><Relationship Id="rId972" Type="http://schemas.openxmlformats.org/officeDocument/2006/relationships/hyperlink" Target="https://talan.bank.gov.ua/get-user-certificate/IqfmWHgX613OlJaaqGQw" TargetMode="External"/><Relationship Id="rId197" Type="http://schemas.openxmlformats.org/officeDocument/2006/relationships/hyperlink" Target="https://talan.bank.gov.ua/get-user-certificate/IqfmWW8KftVjGxoXfpeh" TargetMode="External"/><Relationship Id="rId418" Type="http://schemas.openxmlformats.org/officeDocument/2006/relationships/hyperlink" Target="https://talan.bank.gov.ua/get-user-certificate/IqfmWM56-P7QZTmIPY1S" TargetMode="External"/><Relationship Id="rId625" Type="http://schemas.openxmlformats.org/officeDocument/2006/relationships/hyperlink" Target="https://talan.bank.gov.ua/get-user-certificate/IqfmWLq0OYBffqnIbaaM" TargetMode="External"/><Relationship Id="rId832" Type="http://schemas.openxmlformats.org/officeDocument/2006/relationships/hyperlink" Target="https://talan.bank.gov.ua/get-user-certificate/IqfmWDEUtiK2h95fUrk3" TargetMode="External"/><Relationship Id="rId1048" Type="http://schemas.openxmlformats.org/officeDocument/2006/relationships/hyperlink" Target="https://talan.bank.gov.ua/get-user-certificate/IqfmWXGsPN7WND53ocJa" TargetMode="External"/><Relationship Id="rId264" Type="http://schemas.openxmlformats.org/officeDocument/2006/relationships/hyperlink" Target="https://talan.bank.gov.ua/get-user-certificate/IqfmWA4aLHCDpvpiuI1O" TargetMode="External"/><Relationship Id="rId471" Type="http://schemas.openxmlformats.org/officeDocument/2006/relationships/hyperlink" Target="https://talan.bank.gov.ua/get-user-certificate/IqfmWCDN4XF0fCoNPoOz" TargetMode="External"/><Relationship Id="rId59" Type="http://schemas.openxmlformats.org/officeDocument/2006/relationships/hyperlink" Target="https://talan.bank.gov.ua/get-user-certificate/IqfmWT42QRKRnHmn6v_9" TargetMode="External"/><Relationship Id="rId124" Type="http://schemas.openxmlformats.org/officeDocument/2006/relationships/hyperlink" Target="https://talan.bank.gov.ua/get-user-certificate/IqfmWXgGzdu5yDBZ28n0" TargetMode="External"/><Relationship Id="rId569" Type="http://schemas.openxmlformats.org/officeDocument/2006/relationships/hyperlink" Target="https://talan.bank.gov.ua/get-user-certificate/IqfmW0C_7IF7RmMh3zMz" TargetMode="External"/><Relationship Id="rId776" Type="http://schemas.openxmlformats.org/officeDocument/2006/relationships/hyperlink" Target="https://talan.bank.gov.ua/get-user-certificate/IqfmWxCe7jzD7On3NQXo" TargetMode="External"/><Relationship Id="rId983" Type="http://schemas.openxmlformats.org/officeDocument/2006/relationships/hyperlink" Target="https://talan.bank.gov.ua/get-user-certificate/IqfmWdnT8T-zvCZg3WhY" TargetMode="External"/><Relationship Id="rId331" Type="http://schemas.openxmlformats.org/officeDocument/2006/relationships/hyperlink" Target="https://talan.bank.gov.ua/get-user-certificate/IqfmWBLLemeg4vUea1oy" TargetMode="External"/><Relationship Id="rId429" Type="http://schemas.openxmlformats.org/officeDocument/2006/relationships/hyperlink" Target="https://talan.bank.gov.ua/get-user-certificate/IqfmWRuCZm5uN_jAIYV4" TargetMode="External"/><Relationship Id="rId636" Type="http://schemas.openxmlformats.org/officeDocument/2006/relationships/hyperlink" Target="https://talan.bank.gov.ua/get-user-certificate/IqfmWfIFhSP_EP432N0H" TargetMode="External"/><Relationship Id="rId1059" Type="http://schemas.openxmlformats.org/officeDocument/2006/relationships/hyperlink" Target="https://talan.bank.gov.ua/get-user-certificate/oX_DFAt61SsjKVKnm56h" TargetMode="External"/><Relationship Id="rId843" Type="http://schemas.openxmlformats.org/officeDocument/2006/relationships/hyperlink" Target="https://talan.bank.gov.ua/get-user-certificate/IqfmWpBps4J3ckR7POhX" TargetMode="External"/><Relationship Id="rId275" Type="http://schemas.openxmlformats.org/officeDocument/2006/relationships/hyperlink" Target="https://talan.bank.gov.ua/get-user-certificate/IqfmWS00bi0kFefrOsiQ" TargetMode="External"/><Relationship Id="rId482" Type="http://schemas.openxmlformats.org/officeDocument/2006/relationships/hyperlink" Target="https://talan.bank.gov.ua/get-user-certificate/IqfmWUI2gY8_gWJp85Nr" TargetMode="External"/><Relationship Id="rId703" Type="http://schemas.openxmlformats.org/officeDocument/2006/relationships/hyperlink" Target="https://talan.bank.gov.ua/get-user-certificate/IqfmWImt8_yVyP3E0MkJ" TargetMode="External"/><Relationship Id="rId910" Type="http://schemas.openxmlformats.org/officeDocument/2006/relationships/hyperlink" Target="https://talan.bank.gov.ua/get-user-certificate/IqfmWgQk190GFbk1JaEH" TargetMode="External"/><Relationship Id="rId135" Type="http://schemas.openxmlformats.org/officeDocument/2006/relationships/hyperlink" Target="https://talan.bank.gov.ua/get-user-certificate/IqfmWNMECE3o5OgRB_y-" TargetMode="External"/><Relationship Id="rId342" Type="http://schemas.openxmlformats.org/officeDocument/2006/relationships/hyperlink" Target="https://talan.bank.gov.ua/get-user-certificate/IqfmWekIybGjeWb2oc-x" TargetMode="External"/><Relationship Id="rId787" Type="http://schemas.openxmlformats.org/officeDocument/2006/relationships/hyperlink" Target="https://talan.bank.gov.ua/get-user-certificate/IqfmWqkZpi-NHZoxEZWw" TargetMode="External"/><Relationship Id="rId994" Type="http://schemas.openxmlformats.org/officeDocument/2006/relationships/hyperlink" Target="https://talan.bank.gov.ua/get-user-certificate/IqfmWzRGnEkzN1QPagcr" TargetMode="External"/><Relationship Id="rId202" Type="http://schemas.openxmlformats.org/officeDocument/2006/relationships/hyperlink" Target="https://talan.bank.gov.ua/get-user-certificate/IqfmWeccm2UsjhzjbXjW" TargetMode="External"/><Relationship Id="rId647" Type="http://schemas.openxmlformats.org/officeDocument/2006/relationships/hyperlink" Target="https://talan.bank.gov.ua/get-user-certificate/IqfmWD6o9YZL5zMQdSiG" TargetMode="External"/><Relationship Id="rId854" Type="http://schemas.openxmlformats.org/officeDocument/2006/relationships/hyperlink" Target="https://talan.bank.gov.ua/get-user-certificate/IqfmWmltGL7-DVeiPSG8" TargetMode="External"/><Relationship Id="rId286" Type="http://schemas.openxmlformats.org/officeDocument/2006/relationships/hyperlink" Target="https://talan.bank.gov.ua/get-user-certificate/IqfmWTuP-Rovf0VW6hTh" TargetMode="External"/><Relationship Id="rId493" Type="http://schemas.openxmlformats.org/officeDocument/2006/relationships/hyperlink" Target="https://talan.bank.gov.ua/get-user-certificate/IqfmWt-85XuODUDTQ16N" TargetMode="External"/><Relationship Id="rId507" Type="http://schemas.openxmlformats.org/officeDocument/2006/relationships/hyperlink" Target="https://talan.bank.gov.ua/get-user-certificate/IqfmWm9Qy2FSEhdqEeNf" TargetMode="External"/><Relationship Id="rId714" Type="http://schemas.openxmlformats.org/officeDocument/2006/relationships/hyperlink" Target="https://talan.bank.gov.ua/get-user-certificate/IqfmWsXwefJUXj8FWuKX" TargetMode="External"/><Relationship Id="rId921" Type="http://schemas.openxmlformats.org/officeDocument/2006/relationships/hyperlink" Target="https://talan.bank.gov.ua/get-user-certificate/IqfmW8cWoZCyLPCSByRC" TargetMode="External"/><Relationship Id="rId50" Type="http://schemas.openxmlformats.org/officeDocument/2006/relationships/hyperlink" Target="https://talan.bank.gov.ua/get-user-certificate/IqfmWyOjxaNjyXZdY-LO" TargetMode="External"/><Relationship Id="rId146" Type="http://schemas.openxmlformats.org/officeDocument/2006/relationships/hyperlink" Target="https://talan.bank.gov.ua/get-user-certificate/IqfmWbv7e-LdQKCnCdIy" TargetMode="External"/><Relationship Id="rId353" Type="http://schemas.openxmlformats.org/officeDocument/2006/relationships/hyperlink" Target="https://talan.bank.gov.ua/get-user-certificate/IqfmW10xqruMZI9wN5OP" TargetMode="External"/><Relationship Id="rId560" Type="http://schemas.openxmlformats.org/officeDocument/2006/relationships/hyperlink" Target="https://talan.bank.gov.ua/get-user-certificate/IqfmWHkVZLuVOT9jvsDI" TargetMode="External"/><Relationship Id="rId798" Type="http://schemas.openxmlformats.org/officeDocument/2006/relationships/hyperlink" Target="https://talan.bank.gov.ua/get-user-certificate/IqfmW2_hURKjO3wFNcOv" TargetMode="External"/><Relationship Id="rId213" Type="http://schemas.openxmlformats.org/officeDocument/2006/relationships/hyperlink" Target="https://talan.bank.gov.ua/get-user-certificate/IqfmWtL6BElYkT3hqz0J" TargetMode="External"/><Relationship Id="rId420" Type="http://schemas.openxmlformats.org/officeDocument/2006/relationships/hyperlink" Target="https://talan.bank.gov.ua/get-user-certificate/IqfmWfeKhGl71TJIHhwV" TargetMode="External"/><Relationship Id="rId658" Type="http://schemas.openxmlformats.org/officeDocument/2006/relationships/hyperlink" Target="https://talan.bank.gov.ua/get-user-certificate/IqfmWtGADUHNJdcuRHae" TargetMode="External"/><Relationship Id="rId865" Type="http://schemas.openxmlformats.org/officeDocument/2006/relationships/hyperlink" Target="https://talan.bank.gov.ua/get-user-certificate/IqfmWHbw1tO2xYdDTBDc" TargetMode="External"/><Relationship Id="rId1050" Type="http://schemas.openxmlformats.org/officeDocument/2006/relationships/hyperlink" Target="https://talan.bank.gov.ua/get-user-certificate/IqfmWLZo7yF-rXsIzWSn" TargetMode="External"/><Relationship Id="rId297" Type="http://schemas.openxmlformats.org/officeDocument/2006/relationships/hyperlink" Target="https://talan.bank.gov.ua/get-user-certificate/IqfmWUKa-zMc5xAx1UJU" TargetMode="External"/><Relationship Id="rId518" Type="http://schemas.openxmlformats.org/officeDocument/2006/relationships/hyperlink" Target="https://talan.bank.gov.ua/get-user-certificate/IqfmWqb_CxiePbf_-caI" TargetMode="External"/><Relationship Id="rId725" Type="http://schemas.openxmlformats.org/officeDocument/2006/relationships/hyperlink" Target="https://talan.bank.gov.ua/get-user-certificate/IqfmWQVfvquUpEBt1Kvg" TargetMode="External"/><Relationship Id="rId932" Type="http://schemas.openxmlformats.org/officeDocument/2006/relationships/hyperlink" Target="https://talan.bank.gov.ua/get-user-certificate/IqfmWKRGVjRJJsp_uMy4" TargetMode="External"/><Relationship Id="rId157" Type="http://schemas.openxmlformats.org/officeDocument/2006/relationships/hyperlink" Target="https://talan.bank.gov.ua/get-user-certificate/IqfmWrWJlpNLeZrJemci" TargetMode="External"/><Relationship Id="rId364" Type="http://schemas.openxmlformats.org/officeDocument/2006/relationships/hyperlink" Target="https://talan.bank.gov.ua/get-user-certificate/IqfmW9JbkY9FhNGJ5F1n" TargetMode="External"/><Relationship Id="rId1008" Type="http://schemas.openxmlformats.org/officeDocument/2006/relationships/hyperlink" Target="https://talan.bank.gov.ua/get-user-certificate/IqfmWSp8z4douK8K2bSY" TargetMode="External"/><Relationship Id="rId61" Type="http://schemas.openxmlformats.org/officeDocument/2006/relationships/hyperlink" Target="https://talan.bank.gov.ua/get-user-certificate/IqfmWYDXBMD0HuzbbEKi" TargetMode="External"/><Relationship Id="rId571" Type="http://schemas.openxmlformats.org/officeDocument/2006/relationships/hyperlink" Target="https://talan.bank.gov.ua/get-user-certificate/IqfmW6VvatY1dbqRPWgQ" TargetMode="External"/><Relationship Id="rId669" Type="http://schemas.openxmlformats.org/officeDocument/2006/relationships/hyperlink" Target="https://talan.bank.gov.ua/get-user-certificate/IqfmW_Ta2KVJgARDzTC7" TargetMode="External"/><Relationship Id="rId876" Type="http://schemas.openxmlformats.org/officeDocument/2006/relationships/hyperlink" Target="https://talan.bank.gov.ua/get-user-certificate/IqfmW9UM104ThQkehpbB" TargetMode="External"/><Relationship Id="rId19" Type="http://schemas.openxmlformats.org/officeDocument/2006/relationships/hyperlink" Target="https://talan.bank.gov.ua/get-user-certificate/IqfmWyKNOM9spB9iSgs-" TargetMode="External"/><Relationship Id="rId224" Type="http://schemas.openxmlformats.org/officeDocument/2006/relationships/hyperlink" Target="https://talan.bank.gov.ua/get-user-certificate/IqfmW3CAWQGcw3Go9Cfi" TargetMode="External"/><Relationship Id="rId431" Type="http://schemas.openxmlformats.org/officeDocument/2006/relationships/hyperlink" Target="https://talan.bank.gov.ua/get-user-certificate/IqfmWEWcicPs2i_YYzPq" TargetMode="External"/><Relationship Id="rId529" Type="http://schemas.openxmlformats.org/officeDocument/2006/relationships/hyperlink" Target="https://talan.bank.gov.ua/get-user-certificate/IqfmW2Fzczyt6yb3RJQY" TargetMode="External"/><Relationship Id="rId736" Type="http://schemas.openxmlformats.org/officeDocument/2006/relationships/hyperlink" Target="https://talan.bank.gov.ua/get-user-certificate/IqfmWmAQSq7HYiivY36T" TargetMode="External"/><Relationship Id="rId1061" Type="http://schemas.openxmlformats.org/officeDocument/2006/relationships/hyperlink" Target="https://talan.bank.gov.ua/get-user-certificate/oX_DFqEReWM21LCgZGRU" TargetMode="External"/><Relationship Id="rId168" Type="http://schemas.openxmlformats.org/officeDocument/2006/relationships/hyperlink" Target="https://talan.bank.gov.ua/get-user-certificate/IqfmWMIdqnLP6bdeE6mr" TargetMode="External"/><Relationship Id="rId943" Type="http://schemas.openxmlformats.org/officeDocument/2006/relationships/hyperlink" Target="https://talan.bank.gov.ua/get-user-certificate/IqfmWF3SNp1_rX34Cs8Q" TargetMode="External"/><Relationship Id="rId1019" Type="http://schemas.openxmlformats.org/officeDocument/2006/relationships/hyperlink" Target="https://talan.bank.gov.ua/get-user-certificate/IqfmWoBiGxWyBVYpRcbH" TargetMode="External"/><Relationship Id="rId72" Type="http://schemas.openxmlformats.org/officeDocument/2006/relationships/hyperlink" Target="https://talan.bank.gov.ua/get-user-certificate/IqfmWkbP7v6R04mr2YVP" TargetMode="External"/><Relationship Id="rId375" Type="http://schemas.openxmlformats.org/officeDocument/2006/relationships/hyperlink" Target="https://talan.bank.gov.ua/get-user-certificate/IqfmWtYH4MoMBOnb7l-m" TargetMode="External"/><Relationship Id="rId582" Type="http://schemas.openxmlformats.org/officeDocument/2006/relationships/hyperlink" Target="https://talan.bank.gov.ua/get-user-certificate/IqfmWwevBIf4n4vn_Lq9" TargetMode="External"/><Relationship Id="rId803" Type="http://schemas.openxmlformats.org/officeDocument/2006/relationships/hyperlink" Target="https://talan.bank.gov.ua/get-user-certificate/IqfmWh1vL4a5Ez-sD3op" TargetMode="External"/><Relationship Id="rId3" Type="http://schemas.openxmlformats.org/officeDocument/2006/relationships/hyperlink" Target="https://talan.bank.gov.ua/get-user-certificate/IqfmWzCojY_MGuwmnZ0Q" TargetMode="External"/><Relationship Id="rId235" Type="http://schemas.openxmlformats.org/officeDocument/2006/relationships/hyperlink" Target="https://talan.bank.gov.ua/get-user-certificate/IqfmW1UMmnMUmYBFm-DS" TargetMode="External"/><Relationship Id="rId442" Type="http://schemas.openxmlformats.org/officeDocument/2006/relationships/hyperlink" Target="https://talan.bank.gov.ua/get-user-certificate/IqfmW1UZbvs1TMg4NnN6" TargetMode="External"/><Relationship Id="rId887" Type="http://schemas.openxmlformats.org/officeDocument/2006/relationships/hyperlink" Target="https://talan.bank.gov.ua/get-user-certificate/IqfmWLpiGcc1D5aLrKjW" TargetMode="External"/><Relationship Id="rId1072" Type="http://schemas.openxmlformats.org/officeDocument/2006/relationships/hyperlink" Target="https://talan.bank.gov.ua/get-user-certificate/1ruearDujLHlkuu47i08" TargetMode="External"/><Relationship Id="rId302" Type="http://schemas.openxmlformats.org/officeDocument/2006/relationships/hyperlink" Target="https://talan.bank.gov.ua/get-user-certificate/IqfmWjWBGWVSJP9FEDIl" TargetMode="External"/><Relationship Id="rId747" Type="http://schemas.openxmlformats.org/officeDocument/2006/relationships/hyperlink" Target="https://talan.bank.gov.ua/get-user-certificate/IqfmWUo6A6zCZfQVpxhi" TargetMode="External"/><Relationship Id="rId954" Type="http://schemas.openxmlformats.org/officeDocument/2006/relationships/hyperlink" Target="https://talan.bank.gov.ua/get-user-certificate/IqfmWYYDB-nKLt38jHvX" TargetMode="External"/><Relationship Id="rId83" Type="http://schemas.openxmlformats.org/officeDocument/2006/relationships/hyperlink" Target="https://talan.bank.gov.ua/get-user-certificate/IqfmW6G2EVKQobAvIKXk" TargetMode="External"/><Relationship Id="rId179" Type="http://schemas.openxmlformats.org/officeDocument/2006/relationships/hyperlink" Target="https://talan.bank.gov.ua/get-user-certificate/IqfmWCUMY_dRQY91Jami" TargetMode="External"/><Relationship Id="rId386" Type="http://schemas.openxmlformats.org/officeDocument/2006/relationships/hyperlink" Target="https://talan.bank.gov.ua/get-user-certificate/IqfmWyDZVtdJPZamQOtt" TargetMode="External"/><Relationship Id="rId593" Type="http://schemas.openxmlformats.org/officeDocument/2006/relationships/hyperlink" Target="https://talan.bank.gov.ua/get-user-certificate/IqfmW3Yb2nM11BKuAkmS" TargetMode="External"/><Relationship Id="rId607" Type="http://schemas.openxmlformats.org/officeDocument/2006/relationships/hyperlink" Target="https://talan.bank.gov.ua/get-user-certificate/IqfmWAZfUeDkksLBkTh4" TargetMode="External"/><Relationship Id="rId814" Type="http://schemas.openxmlformats.org/officeDocument/2006/relationships/hyperlink" Target="https://talan.bank.gov.ua/get-user-certificate/IqfmWPlaWBcoJEV9-buZ" TargetMode="External"/><Relationship Id="rId246" Type="http://schemas.openxmlformats.org/officeDocument/2006/relationships/hyperlink" Target="https://talan.bank.gov.ua/get-user-certificate/IqfmWI-k6jE1_EMHwISB" TargetMode="External"/><Relationship Id="rId453" Type="http://schemas.openxmlformats.org/officeDocument/2006/relationships/hyperlink" Target="https://talan.bank.gov.ua/get-user-certificate/IqfmWvqZ5NSw-nEAWfKU" TargetMode="External"/><Relationship Id="rId660" Type="http://schemas.openxmlformats.org/officeDocument/2006/relationships/hyperlink" Target="https://talan.bank.gov.ua/get-user-certificate/IqfmW_tW3nw3ah7dAMPr" TargetMode="External"/><Relationship Id="rId898" Type="http://schemas.openxmlformats.org/officeDocument/2006/relationships/hyperlink" Target="https://talan.bank.gov.ua/get-user-certificate/IqfmWcnBHZk2zppvC5-h" TargetMode="External"/><Relationship Id="rId1083" Type="http://schemas.openxmlformats.org/officeDocument/2006/relationships/hyperlink" Target="https://talan.bank.gov.ua/get-user-certificate/sieUv6JQAadiINeUpMyN" TargetMode="External"/><Relationship Id="rId106" Type="http://schemas.openxmlformats.org/officeDocument/2006/relationships/hyperlink" Target="https://talan.bank.gov.ua/get-user-certificate/IqfmWBeQUtbDaJ58rTWn" TargetMode="External"/><Relationship Id="rId313" Type="http://schemas.openxmlformats.org/officeDocument/2006/relationships/hyperlink" Target="https://talan.bank.gov.ua/get-user-certificate/IqfmWLpuiisPJTaosano" TargetMode="External"/><Relationship Id="rId758" Type="http://schemas.openxmlformats.org/officeDocument/2006/relationships/hyperlink" Target="https://talan.bank.gov.ua/get-user-certificate/IqfmWx6yvt-aJ1erRALH" TargetMode="External"/><Relationship Id="rId965" Type="http://schemas.openxmlformats.org/officeDocument/2006/relationships/hyperlink" Target="https://talan.bank.gov.ua/get-user-certificate/IqfmW3Zh806j3LFKnGDg" TargetMode="External"/><Relationship Id="rId10" Type="http://schemas.openxmlformats.org/officeDocument/2006/relationships/hyperlink" Target="https://talan.bank.gov.ua/get-user-certificate/IqfmWGAQcDim6LHXCT3B" TargetMode="External"/><Relationship Id="rId94" Type="http://schemas.openxmlformats.org/officeDocument/2006/relationships/hyperlink" Target="https://talan.bank.gov.ua/get-user-certificate/IqfmWH1PKkw9BEDGWhxs" TargetMode="External"/><Relationship Id="rId397" Type="http://schemas.openxmlformats.org/officeDocument/2006/relationships/hyperlink" Target="https://talan.bank.gov.ua/get-user-certificate/IqfmW-f6J-6Wpc0y6YNV" TargetMode="External"/><Relationship Id="rId520" Type="http://schemas.openxmlformats.org/officeDocument/2006/relationships/hyperlink" Target="https://talan.bank.gov.ua/get-user-certificate/IqfmWiwGHfUITmr4qFfr" TargetMode="External"/><Relationship Id="rId618" Type="http://schemas.openxmlformats.org/officeDocument/2006/relationships/hyperlink" Target="https://talan.bank.gov.ua/get-user-certificate/IqfmWXXWLUt0TDYOqAFw" TargetMode="External"/><Relationship Id="rId825" Type="http://schemas.openxmlformats.org/officeDocument/2006/relationships/hyperlink" Target="https://talan.bank.gov.ua/get-user-certificate/IqfmW6RQXJ0zbuHAFIv1" TargetMode="External"/><Relationship Id="rId257" Type="http://schemas.openxmlformats.org/officeDocument/2006/relationships/hyperlink" Target="https://talan.bank.gov.ua/get-user-certificate/IqfmWI5lMalZzHGQDvgo" TargetMode="External"/><Relationship Id="rId464" Type="http://schemas.openxmlformats.org/officeDocument/2006/relationships/hyperlink" Target="https://talan.bank.gov.ua/get-user-certificate/IqfmWC40k5i_TMqIM0gh" TargetMode="External"/><Relationship Id="rId1010" Type="http://schemas.openxmlformats.org/officeDocument/2006/relationships/hyperlink" Target="https://talan.bank.gov.ua/get-user-certificate/IqfmWilIgHguL-k-gqOD" TargetMode="External"/><Relationship Id="rId1094" Type="http://schemas.openxmlformats.org/officeDocument/2006/relationships/hyperlink" Target="https://talan.bank.gov.ua/get-user-certificate/6GxwUwHbNecjSZu0wfTA" TargetMode="External"/><Relationship Id="rId117" Type="http://schemas.openxmlformats.org/officeDocument/2006/relationships/hyperlink" Target="https://talan.bank.gov.ua/get-user-certificate/IqfmWP06rExi2v1VxZ4p" TargetMode="External"/><Relationship Id="rId671" Type="http://schemas.openxmlformats.org/officeDocument/2006/relationships/hyperlink" Target="https://talan.bank.gov.ua/get-user-certificate/IqfmWOvQqEdDbvHgsRVD" TargetMode="External"/><Relationship Id="rId769" Type="http://schemas.openxmlformats.org/officeDocument/2006/relationships/hyperlink" Target="https://talan.bank.gov.ua/get-user-certificate/IqfmWorHMJmKGzRVgFo4" TargetMode="External"/><Relationship Id="rId976" Type="http://schemas.openxmlformats.org/officeDocument/2006/relationships/hyperlink" Target="https://talan.bank.gov.ua/get-user-certificate/IqfmWgPWlwJ5nb0LBP78" TargetMode="External"/><Relationship Id="rId324" Type="http://schemas.openxmlformats.org/officeDocument/2006/relationships/hyperlink" Target="https://talan.bank.gov.ua/get-user-certificate/IqfmWszq6Qj0aYSiXGcv" TargetMode="External"/><Relationship Id="rId531" Type="http://schemas.openxmlformats.org/officeDocument/2006/relationships/hyperlink" Target="https://talan.bank.gov.ua/get-user-certificate/IqfmWv3jamePX-B-VNen" TargetMode="External"/><Relationship Id="rId629" Type="http://schemas.openxmlformats.org/officeDocument/2006/relationships/hyperlink" Target="https://talan.bank.gov.ua/get-user-certificate/IqfmW5BY6HSsy5nme7iF" TargetMode="External"/><Relationship Id="rId836" Type="http://schemas.openxmlformats.org/officeDocument/2006/relationships/hyperlink" Target="https://talan.bank.gov.ua/get-user-certificate/IqfmWalgUXhj1UIWirld" TargetMode="External"/><Relationship Id="rId1021" Type="http://schemas.openxmlformats.org/officeDocument/2006/relationships/hyperlink" Target="https://talan.bank.gov.ua/get-user-certificate/IqfmW9S7tiCW4fxYB2FV" TargetMode="External"/><Relationship Id="rId903" Type="http://schemas.openxmlformats.org/officeDocument/2006/relationships/hyperlink" Target="https://talan.bank.gov.ua/get-user-certificate/IqfmWPnaCWumc99crwhy" TargetMode="External"/><Relationship Id="rId32" Type="http://schemas.openxmlformats.org/officeDocument/2006/relationships/hyperlink" Target="https://talan.bank.gov.ua/get-user-certificate/IqfmW5Ear8aL_RDTJlPf" TargetMode="External"/><Relationship Id="rId181" Type="http://schemas.openxmlformats.org/officeDocument/2006/relationships/hyperlink" Target="https://talan.bank.gov.ua/get-user-certificate/IqfmWD3DOlxfweavPk9g" TargetMode="External"/><Relationship Id="rId279" Type="http://schemas.openxmlformats.org/officeDocument/2006/relationships/hyperlink" Target="https://talan.bank.gov.ua/get-user-certificate/IqfmWO0_O9QLoY9o1OsO" TargetMode="External"/><Relationship Id="rId486" Type="http://schemas.openxmlformats.org/officeDocument/2006/relationships/hyperlink" Target="https://talan.bank.gov.ua/get-user-certificate/IqfmW3MA7DZ13N-S6CYz" TargetMode="External"/><Relationship Id="rId693" Type="http://schemas.openxmlformats.org/officeDocument/2006/relationships/hyperlink" Target="https://talan.bank.gov.ua/get-user-certificate/IqfmW2m7LUDrWrElp1TQ" TargetMode="External"/><Relationship Id="rId139" Type="http://schemas.openxmlformats.org/officeDocument/2006/relationships/hyperlink" Target="https://talan.bank.gov.ua/get-user-certificate/IqfmWvXqvcBUtfNOppK0" TargetMode="External"/><Relationship Id="rId346" Type="http://schemas.openxmlformats.org/officeDocument/2006/relationships/hyperlink" Target="https://talan.bank.gov.ua/get-user-certificate/IqfmWi50YUV3vR1AOeJm" TargetMode="External"/><Relationship Id="rId553" Type="http://schemas.openxmlformats.org/officeDocument/2006/relationships/hyperlink" Target="https://talan.bank.gov.ua/get-user-certificate/IqfmWb60rSfPJIolsiud" TargetMode="External"/><Relationship Id="rId760" Type="http://schemas.openxmlformats.org/officeDocument/2006/relationships/hyperlink" Target="https://talan.bank.gov.ua/get-user-certificate/IqfmWGHdF8mi0Bf8WbOm" TargetMode="External"/><Relationship Id="rId998" Type="http://schemas.openxmlformats.org/officeDocument/2006/relationships/hyperlink" Target="https://talan.bank.gov.ua/get-user-certificate/IqfmWYWf7lJTjDTw-0qZ" TargetMode="External"/><Relationship Id="rId206" Type="http://schemas.openxmlformats.org/officeDocument/2006/relationships/hyperlink" Target="https://talan.bank.gov.ua/get-user-certificate/IqfmWhMHFKeBDzuLptQo" TargetMode="External"/><Relationship Id="rId413" Type="http://schemas.openxmlformats.org/officeDocument/2006/relationships/hyperlink" Target="https://talan.bank.gov.ua/get-user-certificate/IqfmWYlnm_9vVgxL2QWh" TargetMode="External"/><Relationship Id="rId858" Type="http://schemas.openxmlformats.org/officeDocument/2006/relationships/hyperlink" Target="https://talan.bank.gov.ua/get-user-certificate/IqfmWi7uGxCs48m6Lo_1" TargetMode="External"/><Relationship Id="rId1043" Type="http://schemas.openxmlformats.org/officeDocument/2006/relationships/hyperlink" Target="https://talan.bank.gov.ua/get-user-certificate/IqfmW5KyQ0Q6NQpT2Y2f" TargetMode="External"/><Relationship Id="rId620" Type="http://schemas.openxmlformats.org/officeDocument/2006/relationships/hyperlink" Target="https://talan.bank.gov.ua/get-user-certificate/IqfmWct8pSXVfcE5kzNn" TargetMode="External"/><Relationship Id="rId718" Type="http://schemas.openxmlformats.org/officeDocument/2006/relationships/hyperlink" Target="https://talan.bank.gov.ua/get-user-certificate/IqfmWWIE_bopedfDDNBE" TargetMode="External"/><Relationship Id="rId925" Type="http://schemas.openxmlformats.org/officeDocument/2006/relationships/hyperlink" Target="https://talan.bank.gov.ua/get-user-certificate/IqfmW1NMAXae6bbN4ujZ" TargetMode="External"/><Relationship Id="rId54" Type="http://schemas.openxmlformats.org/officeDocument/2006/relationships/hyperlink" Target="https://talan.bank.gov.ua/get-user-certificate/IqfmWwy3Fu3O0k27hma-" TargetMode="External"/><Relationship Id="rId270" Type="http://schemas.openxmlformats.org/officeDocument/2006/relationships/hyperlink" Target="https://talan.bank.gov.ua/get-user-certificate/IqfmWLh97CDEaLUY4EPO" TargetMode="External"/><Relationship Id="rId130" Type="http://schemas.openxmlformats.org/officeDocument/2006/relationships/hyperlink" Target="https://talan.bank.gov.ua/get-user-certificate/IqfmWIirbWfk1Y30TVw-" TargetMode="External"/><Relationship Id="rId368" Type="http://schemas.openxmlformats.org/officeDocument/2006/relationships/hyperlink" Target="https://talan.bank.gov.ua/get-user-certificate/IqfmWVQwsWEdwR2jY9Cm" TargetMode="External"/><Relationship Id="rId575" Type="http://schemas.openxmlformats.org/officeDocument/2006/relationships/hyperlink" Target="https://talan.bank.gov.ua/get-user-certificate/IqfmWozsaVhyor50mkLX" TargetMode="External"/><Relationship Id="rId782" Type="http://schemas.openxmlformats.org/officeDocument/2006/relationships/hyperlink" Target="https://talan.bank.gov.ua/get-user-certificate/IqfmW7klBsqfiJkXDHJa" TargetMode="External"/><Relationship Id="rId228" Type="http://schemas.openxmlformats.org/officeDocument/2006/relationships/hyperlink" Target="https://talan.bank.gov.ua/get-user-certificate/IqfmWWNDiDeM70CCu1A9" TargetMode="External"/><Relationship Id="rId435" Type="http://schemas.openxmlformats.org/officeDocument/2006/relationships/hyperlink" Target="https://talan.bank.gov.ua/get-user-certificate/IqfmWigLcNR5U_ypIEtv" TargetMode="External"/><Relationship Id="rId642" Type="http://schemas.openxmlformats.org/officeDocument/2006/relationships/hyperlink" Target="https://talan.bank.gov.ua/get-user-certificate/IqfmWtJw1O0J6d6pH8MJ" TargetMode="External"/><Relationship Id="rId1065" Type="http://schemas.openxmlformats.org/officeDocument/2006/relationships/hyperlink" Target="https://talan.bank.gov.ua/get-user-certificate/NN8LGTD42WylXgtto4wR" TargetMode="External"/><Relationship Id="rId502" Type="http://schemas.openxmlformats.org/officeDocument/2006/relationships/hyperlink" Target="https://talan.bank.gov.ua/get-user-certificate/IqfmW-nxqJBB---G4ibu" TargetMode="External"/><Relationship Id="rId947" Type="http://schemas.openxmlformats.org/officeDocument/2006/relationships/hyperlink" Target="https://talan.bank.gov.ua/get-user-certificate/IqfmWZ7h8r1I3nnEuLYW" TargetMode="External"/><Relationship Id="rId76" Type="http://schemas.openxmlformats.org/officeDocument/2006/relationships/hyperlink" Target="https://talan.bank.gov.ua/get-user-certificate/IqfmWysqCIL7auFHHA_C" TargetMode="External"/><Relationship Id="rId807" Type="http://schemas.openxmlformats.org/officeDocument/2006/relationships/hyperlink" Target="https://talan.bank.gov.ua/get-user-certificate/IqfmWFZ7yeQyPf8bvlOe" TargetMode="External"/><Relationship Id="rId292" Type="http://schemas.openxmlformats.org/officeDocument/2006/relationships/hyperlink" Target="https://talan.bank.gov.ua/get-user-certificate/IqfmWItaz_MK2JfW-g6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1"/>
  <sheetViews>
    <sheetView tabSelected="1" topLeftCell="A1077" workbookViewId="0">
      <selection activeCell="D1101" sqref="D1101"/>
    </sheetView>
  </sheetViews>
  <sheetFormatPr defaultRowHeight="14.4" x14ac:dyDescent="0.3"/>
  <cols>
    <col min="2" max="2" width="34.21875" customWidth="1"/>
    <col min="3" max="5" width="28.5546875" customWidth="1"/>
  </cols>
  <sheetData>
    <row r="1" spans="1:3" x14ac:dyDescent="0.3">
      <c r="A1" s="1" t="s">
        <v>1044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HYPERLINK("https://talan.bank.gov.ua/get-user-certificate/IqfmW-sQSnyBf52t0MJ7","Завантажити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HYPERLINK("https://talan.bank.gov.ua/get-user-certificate/IqfmWDq3_XZswGRVLuu7","Завантажити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HYPERLINK("https://talan.bank.gov.ua/get-user-certificate/IqfmWzCojY_MGuwmnZ0Q","Завантажити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HYPERLINK("https://talan.bank.gov.ua/get-user-certificate/IqfmWFNVgPPz1cANFJD1","Завантажити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HYPERLINK("https://talan.bank.gov.ua/get-user-certificate/IqfmWtQN7IrMRZPTgS0m","Завантажити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HYPERLINK("https://talan.bank.gov.ua/get-user-certificate/IqfmWy0J29LnDQUdHSGj","Завантажити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HYPERLINK("https://talan.bank.gov.ua/get-user-certificate/IqfmWseXz8yC-hLq93kI","Завантажити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HYPERLINK("https://talan.bank.gov.ua/get-user-certificate/IqfmWGsFPl_P1z442DiY","Завантажити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HYPERLINK("https://talan.bank.gov.ua/get-user-certificate/IqfmW_cg5ols9b5PDjOY","Завантажити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HYPERLINK("https://talan.bank.gov.ua/get-user-certificate/IqfmWGAQcDim6LHXCT3B","Завантажити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HYPERLINK("https://talan.bank.gov.ua/get-user-certificate/IqfmWdF8mWfsf0cwd1is","Завантажити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HYPERLINK("https://talan.bank.gov.ua/get-user-certificate/IqfmWlRyUoxiB-NVIK-t","Завантажити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HYPERLINK("https://talan.bank.gov.ua/get-user-certificate/IqfmWzEgO0l4gE3LENNW","Завантажити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HYPERLINK("https://talan.bank.gov.ua/get-user-certificate/IqfmWoC8Zy4HFb4FHmm_","Завантажити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HYPERLINK("https://talan.bank.gov.ua/get-user-certificate/IqfmWVmwa9VYqj69Bzjy","Завантажити сертифікат")</f>
        <v>Завантажити сертифікат</v>
      </c>
    </row>
    <row r="17" spans="1:3" x14ac:dyDescent="0.3">
      <c r="A17">
        <v>16</v>
      </c>
      <c r="B17" t="s">
        <v>17</v>
      </c>
      <c r="C17" t="str">
        <f>HYPERLINK("https://talan.bank.gov.ua/get-user-certificate/IqfmWqCAykwNiRLIX8Bi","Завантажити сертифікат")</f>
        <v>Завантажити сертифікат</v>
      </c>
    </row>
    <row r="18" spans="1:3" x14ac:dyDescent="0.3">
      <c r="A18">
        <v>17</v>
      </c>
      <c r="B18" t="s">
        <v>18</v>
      </c>
      <c r="C18" t="str">
        <f>HYPERLINK("https://talan.bank.gov.ua/get-user-certificate/IqfmWACFM4shfdWIjpVM","Завантажити сертифікат")</f>
        <v>Завантажити сертифікат</v>
      </c>
    </row>
    <row r="19" spans="1:3" x14ac:dyDescent="0.3">
      <c r="A19">
        <v>18</v>
      </c>
      <c r="B19" t="s">
        <v>19</v>
      </c>
      <c r="C19" t="str">
        <f>HYPERLINK("https://talan.bank.gov.ua/get-user-certificate/IqfmW1X2JzNxsVRudJdC","Завантажити сертифікат")</f>
        <v>Завантажити сертифікат</v>
      </c>
    </row>
    <row r="20" spans="1:3" x14ac:dyDescent="0.3">
      <c r="A20">
        <v>19</v>
      </c>
      <c r="B20" t="s">
        <v>20</v>
      </c>
      <c r="C20" t="str">
        <f>HYPERLINK("https://talan.bank.gov.ua/get-user-certificate/IqfmWyKNOM9spB9iSgs-","Завантажити сертифікат")</f>
        <v>Завантажити сертифікат</v>
      </c>
    </row>
    <row r="21" spans="1:3" x14ac:dyDescent="0.3">
      <c r="A21">
        <v>20</v>
      </c>
      <c r="B21" t="s">
        <v>21</v>
      </c>
      <c r="C21" t="str">
        <f>HYPERLINK("https://talan.bank.gov.ua/get-user-certificate/IqfmW0UxhMPEfqvzNmPH","Завантажити сертифікат")</f>
        <v>Завантажити сертифікат</v>
      </c>
    </row>
    <row r="22" spans="1:3" x14ac:dyDescent="0.3">
      <c r="A22">
        <v>21</v>
      </c>
      <c r="B22" t="s">
        <v>22</v>
      </c>
      <c r="C22" t="str">
        <f>HYPERLINK("https://talan.bank.gov.ua/get-user-certificate/IqfmWvY3dzRFYKn2FHFQ","Завантажити сертифікат")</f>
        <v>Завантажити сертифікат</v>
      </c>
    </row>
    <row r="23" spans="1:3" x14ac:dyDescent="0.3">
      <c r="A23">
        <v>22</v>
      </c>
      <c r="B23" t="s">
        <v>23</v>
      </c>
      <c r="C23" t="str">
        <f>HYPERLINK("https://talan.bank.gov.ua/get-user-certificate/IqfmWP0Y9l995cpzwsQO","Завантажити сертифікат")</f>
        <v>Завантажити сертифікат</v>
      </c>
    </row>
    <row r="24" spans="1:3" x14ac:dyDescent="0.3">
      <c r="A24">
        <v>23</v>
      </c>
      <c r="B24" t="s">
        <v>24</v>
      </c>
      <c r="C24" t="str">
        <f>HYPERLINK("https://talan.bank.gov.ua/get-user-certificate/IqfmWact-ni7JrIl0rU1","Завантажити сертифікат")</f>
        <v>Завантажити сертифікат</v>
      </c>
    </row>
    <row r="25" spans="1:3" x14ac:dyDescent="0.3">
      <c r="A25">
        <v>24</v>
      </c>
      <c r="B25" t="s">
        <v>25</v>
      </c>
      <c r="C25" t="str">
        <f>HYPERLINK("https://talan.bank.gov.ua/get-user-certificate/IqfmWzktFgZIU2DlwQIA","Завантажити сертифікат")</f>
        <v>Завантажити сертифікат</v>
      </c>
    </row>
    <row r="26" spans="1:3" x14ac:dyDescent="0.3">
      <c r="A26">
        <v>25</v>
      </c>
      <c r="B26" t="s">
        <v>26</v>
      </c>
      <c r="C26" t="str">
        <f>HYPERLINK("https://talan.bank.gov.ua/get-user-certificate/IqfmWo9VGx5pVMczob16","Завантажити сертифікат")</f>
        <v>Завантажити сертифікат</v>
      </c>
    </row>
    <row r="27" spans="1:3" x14ac:dyDescent="0.3">
      <c r="A27">
        <v>26</v>
      </c>
      <c r="B27" t="s">
        <v>27</v>
      </c>
      <c r="C27" t="str">
        <f>HYPERLINK("https://talan.bank.gov.ua/get-user-certificate/IqfmWE7G1xMRURu-8qdg","Завантажити сертифікат")</f>
        <v>Завантажити сертифікат</v>
      </c>
    </row>
    <row r="28" spans="1:3" x14ac:dyDescent="0.3">
      <c r="A28">
        <v>27</v>
      </c>
      <c r="B28" t="s">
        <v>28</v>
      </c>
      <c r="C28" t="str">
        <f>HYPERLINK("https://talan.bank.gov.ua/get-user-certificate/IqfmWTSeePgSln0qSNBa","Завантажити сертифікат")</f>
        <v>Завантажити сертифікат</v>
      </c>
    </row>
    <row r="29" spans="1:3" x14ac:dyDescent="0.3">
      <c r="A29">
        <v>28</v>
      </c>
      <c r="B29" t="s">
        <v>29</v>
      </c>
      <c r="C29" t="str">
        <f>HYPERLINK("https://talan.bank.gov.ua/get-user-certificate/IqfmWNdUjMvFXSG-Cgkc","Завантажити сертифікат")</f>
        <v>Завантажити сертифікат</v>
      </c>
    </row>
    <row r="30" spans="1:3" x14ac:dyDescent="0.3">
      <c r="A30">
        <v>29</v>
      </c>
      <c r="B30" t="s">
        <v>30</v>
      </c>
      <c r="C30" t="str">
        <f>HYPERLINK("https://talan.bank.gov.ua/get-user-certificate/IqfmW70rajjrzvllqMBB","Завантажити сертифікат")</f>
        <v>Завантажити сертифікат</v>
      </c>
    </row>
    <row r="31" spans="1:3" x14ac:dyDescent="0.3">
      <c r="A31">
        <v>30</v>
      </c>
      <c r="B31" t="s">
        <v>31</v>
      </c>
      <c r="C31" t="str">
        <f>HYPERLINK("https://talan.bank.gov.ua/get-user-certificate/IqfmWX0dA_tFvbv33gfE","Завантажити сертифікат")</f>
        <v>Завантажити сертифікат</v>
      </c>
    </row>
    <row r="32" spans="1:3" x14ac:dyDescent="0.3">
      <c r="A32">
        <v>31</v>
      </c>
      <c r="B32" t="s">
        <v>32</v>
      </c>
      <c r="C32" t="str">
        <f>HYPERLINK("https://talan.bank.gov.ua/get-user-certificate/IqfmWlfz_TsJADELCNRu","Завантажити сертифікат")</f>
        <v>Завантажити сертифікат</v>
      </c>
    </row>
    <row r="33" spans="1:3" x14ac:dyDescent="0.3">
      <c r="A33">
        <v>32</v>
      </c>
      <c r="B33" t="s">
        <v>33</v>
      </c>
      <c r="C33" t="str">
        <f>HYPERLINK("https://talan.bank.gov.ua/get-user-certificate/IqfmW5Ear8aL_RDTJlPf","Завантажити сертифікат")</f>
        <v>Завантажити сертифікат</v>
      </c>
    </row>
    <row r="34" spans="1:3" x14ac:dyDescent="0.3">
      <c r="A34">
        <v>33</v>
      </c>
      <c r="B34" t="s">
        <v>34</v>
      </c>
      <c r="C34" t="str">
        <f>HYPERLINK("https://talan.bank.gov.ua/get-user-certificate/IqfmWAs2sTfbkm6wFP4o","Завантажити сертифікат")</f>
        <v>Завантажити сертифікат</v>
      </c>
    </row>
    <row r="35" spans="1:3" x14ac:dyDescent="0.3">
      <c r="A35">
        <v>34</v>
      </c>
      <c r="B35" t="s">
        <v>35</v>
      </c>
      <c r="C35" t="str">
        <f>HYPERLINK("https://talan.bank.gov.ua/get-user-certificate/IqfmW1BwpkU3wmShJ9Hb","Завантажити сертифікат")</f>
        <v>Завантажити сертифікат</v>
      </c>
    </row>
    <row r="36" spans="1:3" x14ac:dyDescent="0.3">
      <c r="A36">
        <v>35</v>
      </c>
      <c r="B36" t="s">
        <v>36</v>
      </c>
      <c r="C36" t="str">
        <f>HYPERLINK("https://talan.bank.gov.ua/get-user-certificate/IqfmWqtfJcztEdZTuqPA","Завантажити сертифікат")</f>
        <v>Завантажити сертифікат</v>
      </c>
    </row>
    <row r="37" spans="1:3" x14ac:dyDescent="0.3">
      <c r="A37">
        <v>36</v>
      </c>
      <c r="B37" t="s">
        <v>37</v>
      </c>
      <c r="C37" t="str">
        <f>HYPERLINK("https://talan.bank.gov.ua/get-user-certificate/IqfmWTaqbo-mq9OfWXrc","Завантажити сертифікат")</f>
        <v>Завантажити сертифікат</v>
      </c>
    </row>
    <row r="38" spans="1:3" x14ac:dyDescent="0.3">
      <c r="A38">
        <v>37</v>
      </c>
      <c r="B38" t="s">
        <v>38</v>
      </c>
      <c r="C38" t="str">
        <f>HYPERLINK("https://talan.bank.gov.ua/get-user-certificate/IqfmWB7j-dML270_198v","Завантажити сертифікат")</f>
        <v>Завантажити сертифікат</v>
      </c>
    </row>
    <row r="39" spans="1:3" x14ac:dyDescent="0.3">
      <c r="A39">
        <v>38</v>
      </c>
      <c r="B39" t="s">
        <v>39</v>
      </c>
      <c r="C39" t="str">
        <f>HYPERLINK("https://talan.bank.gov.ua/get-user-certificate/IqfmWpcNZVomK7-Zbb6C","Завантажити сертифікат")</f>
        <v>Завантажити сертифікат</v>
      </c>
    </row>
    <row r="40" spans="1:3" x14ac:dyDescent="0.3">
      <c r="A40">
        <v>39</v>
      </c>
      <c r="B40" t="s">
        <v>40</v>
      </c>
      <c r="C40" t="str">
        <f>HYPERLINK("https://talan.bank.gov.ua/get-user-certificate/IqfmWz8ax_YHtFvs7yG3","Завантажити сертифікат")</f>
        <v>Завантажити сертифікат</v>
      </c>
    </row>
    <row r="41" spans="1:3" x14ac:dyDescent="0.3">
      <c r="A41">
        <v>40</v>
      </c>
      <c r="B41" t="s">
        <v>41</v>
      </c>
      <c r="C41" t="str">
        <f>HYPERLINK("https://talan.bank.gov.ua/get-user-certificate/IqfmWw37ShMzHVTklqkp","Завантажити сертифікат")</f>
        <v>Завантажити сертифікат</v>
      </c>
    </row>
    <row r="42" spans="1:3" x14ac:dyDescent="0.3">
      <c r="A42">
        <v>41</v>
      </c>
      <c r="B42" t="s">
        <v>42</v>
      </c>
      <c r="C42" t="str">
        <f>HYPERLINK("https://talan.bank.gov.ua/get-user-certificate/IqfmW_oWU6AaxVd-NCkF","Завантажити сертифікат")</f>
        <v>Завантажити сертифікат</v>
      </c>
    </row>
    <row r="43" spans="1:3" x14ac:dyDescent="0.3">
      <c r="A43">
        <v>42</v>
      </c>
      <c r="B43" t="s">
        <v>43</v>
      </c>
      <c r="C43" t="str">
        <f>HYPERLINK("https://talan.bank.gov.ua/get-user-certificate/IqfmW_H_-2miyh5_AIRi","Завантажити сертифікат")</f>
        <v>Завантажити сертифікат</v>
      </c>
    </row>
    <row r="44" spans="1:3" x14ac:dyDescent="0.3">
      <c r="A44">
        <v>43</v>
      </c>
      <c r="B44" t="s">
        <v>44</v>
      </c>
      <c r="C44" t="str">
        <f>HYPERLINK("https://talan.bank.gov.ua/get-user-certificate/IqfmW3voISNRu7X73PA7","Завантажити сертифікат")</f>
        <v>Завантажити сертифікат</v>
      </c>
    </row>
    <row r="45" spans="1:3" x14ac:dyDescent="0.3">
      <c r="A45">
        <v>44</v>
      </c>
      <c r="B45" t="s">
        <v>45</v>
      </c>
      <c r="C45" t="str">
        <f>HYPERLINK("https://talan.bank.gov.ua/get-user-certificate/IqfmWaIz5VhQo_axNSX_","Завантажити сертифікат")</f>
        <v>Завантажити сертифікат</v>
      </c>
    </row>
    <row r="46" spans="1:3" x14ac:dyDescent="0.3">
      <c r="A46">
        <v>45</v>
      </c>
      <c r="B46" t="s">
        <v>46</v>
      </c>
      <c r="C46" t="str">
        <f>HYPERLINK("https://talan.bank.gov.ua/get-user-certificate/IqfmW_sE6GmqFgCsM_1a","Завантажити сертифікат")</f>
        <v>Завантажити сертифікат</v>
      </c>
    </row>
    <row r="47" spans="1:3" x14ac:dyDescent="0.3">
      <c r="A47">
        <v>46</v>
      </c>
      <c r="B47" t="s">
        <v>47</v>
      </c>
      <c r="C47" t="str">
        <f>HYPERLINK("https://talan.bank.gov.ua/get-user-certificate/IqfmW2mI1pUQXf5XUeqW","Завантажити сертифікат")</f>
        <v>Завантажити сертифікат</v>
      </c>
    </row>
    <row r="48" spans="1:3" x14ac:dyDescent="0.3">
      <c r="A48">
        <v>47</v>
      </c>
      <c r="B48" t="s">
        <v>48</v>
      </c>
      <c r="C48" t="str">
        <f>HYPERLINK("https://talan.bank.gov.ua/get-user-certificate/IqfmWu_yz_dz93oFOz6p","Завантажити сертифікат")</f>
        <v>Завантажити сертифікат</v>
      </c>
    </row>
    <row r="49" spans="1:3" x14ac:dyDescent="0.3">
      <c r="A49">
        <v>48</v>
      </c>
      <c r="B49" t="s">
        <v>49</v>
      </c>
      <c r="C49" t="str">
        <f>HYPERLINK("https://talan.bank.gov.ua/get-user-certificate/IqfmWRFr1GTHYLs7WrnX","Завантажити сертифікат")</f>
        <v>Завантажити сертифікат</v>
      </c>
    </row>
    <row r="50" spans="1:3" x14ac:dyDescent="0.3">
      <c r="A50">
        <v>49</v>
      </c>
      <c r="B50" t="s">
        <v>50</v>
      </c>
      <c r="C50" t="str">
        <f>HYPERLINK("https://talan.bank.gov.ua/get-user-certificate/IqfmWCcPLtM2A1PqeEK6","Завантажити сертифікат")</f>
        <v>Завантажити сертифікат</v>
      </c>
    </row>
    <row r="51" spans="1:3" x14ac:dyDescent="0.3">
      <c r="A51">
        <v>50</v>
      </c>
      <c r="B51" t="s">
        <v>51</v>
      </c>
      <c r="C51" t="str">
        <f>HYPERLINK("https://talan.bank.gov.ua/get-user-certificate/IqfmWyOjxaNjyXZdY-LO","Завантажити сертифікат")</f>
        <v>Завантажити сертифікат</v>
      </c>
    </row>
    <row r="52" spans="1:3" x14ac:dyDescent="0.3">
      <c r="A52">
        <v>51</v>
      </c>
      <c r="B52" t="s">
        <v>52</v>
      </c>
      <c r="C52" t="str">
        <f>HYPERLINK("https://talan.bank.gov.ua/get-user-certificate/IqfmWy7tp0cb48ovL2ky","Завантажити сертифікат")</f>
        <v>Завантажити сертифікат</v>
      </c>
    </row>
    <row r="53" spans="1:3" x14ac:dyDescent="0.3">
      <c r="A53">
        <v>52</v>
      </c>
      <c r="B53" t="s">
        <v>53</v>
      </c>
      <c r="C53" t="str">
        <f>HYPERLINK("https://talan.bank.gov.ua/get-user-certificate/IqfmWHzYx3Y9CCSnFdkC","Завантажити сертифікат")</f>
        <v>Завантажити сертифікат</v>
      </c>
    </row>
    <row r="54" spans="1:3" x14ac:dyDescent="0.3">
      <c r="A54">
        <v>53</v>
      </c>
      <c r="B54" t="s">
        <v>54</v>
      </c>
      <c r="C54" t="str">
        <f>HYPERLINK("https://talan.bank.gov.ua/get-user-certificate/IqfmWK6kblrGQSTCN6iG","Завантажити сертифікат")</f>
        <v>Завантажити сертифікат</v>
      </c>
    </row>
    <row r="55" spans="1:3" x14ac:dyDescent="0.3">
      <c r="A55">
        <v>54</v>
      </c>
      <c r="B55" t="s">
        <v>55</v>
      </c>
      <c r="C55" t="str">
        <f>HYPERLINK("https://talan.bank.gov.ua/get-user-certificate/IqfmWwy3Fu3O0k27hma-","Завантажити сертифікат")</f>
        <v>Завантажити сертифікат</v>
      </c>
    </row>
    <row r="56" spans="1:3" x14ac:dyDescent="0.3">
      <c r="A56">
        <v>55</v>
      </c>
      <c r="B56" t="s">
        <v>56</v>
      </c>
      <c r="C56" t="str">
        <f>HYPERLINK("https://talan.bank.gov.ua/get-user-certificate/IqfmWApjGihvuy9-udBP","Завантажити сертифікат")</f>
        <v>Завантажити сертифікат</v>
      </c>
    </row>
    <row r="57" spans="1:3" x14ac:dyDescent="0.3">
      <c r="A57">
        <v>56</v>
      </c>
      <c r="B57" t="s">
        <v>57</v>
      </c>
      <c r="C57" t="str">
        <f>HYPERLINK("https://talan.bank.gov.ua/get-user-certificate/IqfmWOAKzuqAgdmtdBz7","Завантажити сертифікат")</f>
        <v>Завантажити сертифікат</v>
      </c>
    </row>
    <row r="58" spans="1:3" x14ac:dyDescent="0.3">
      <c r="A58">
        <v>57</v>
      </c>
      <c r="B58" t="s">
        <v>58</v>
      </c>
      <c r="C58" t="str">
        <f>HYPERLINK("https://talan.bank.gov.ua/get-user-certificate/IqfmWxVIKzDXZpBmDi7H","Завантажити сертифікат")</f>
        <v>Завантажити сертифікат</v>
      </c>
    </row>
    <row r="59" spans="1:3" x14ac:dyDescent="0.3">
      <c r="A59">
        <v>58</v>
      </c>
      <c r="B59" t="s">
        <v>59</v>
      </c>
      <c r="C59" t="str">
        <f>HYPERLINK("https://talan.bank.gov.ua/get-user-certificate/IqfmW8zeODoBhXxbHOnG","Завантажити сертифікат")</f>
        <v>Завантажити сертифікат</v>
      </c>
    </row>
    <row r="60" spans="1:3" x14ac:dyDescent="0.3">
      <c r="A60">
        <v>59</v>
      </c>
      <c r="B60" t="s">
        <v>60</v>
      </c>
      <c r="C60" t="str">
        <f>HYPERLINK("https://talan.bank.gov.ua/get-user-certificate/IqfmWT42QRKRnHmn6v_9","Завантажити сертифікат")</f>
        <v>Завантажити сертифікат</v>
      </c>
    </row>
    <row r="61" spans="1:3" x14ac:dyDescent="0.3">
      <c r="A61">
        <v>60</v>
      </c>
      <c r="B61" t="s">
        <v>61</v>
      </c>
      <c r="C61" t="str">
        <f>HYPERLINK("https://talan.bank.gov.ua/get-user-certificate/IqfmWeMlRFgiZqCMyQ--","Завантажити сертифікат")</f>
        <v>Завантажити сертифікат</v>
      </c>
    </row>
    <row r="62" spans="1:3" x14ac:dyDescent="0.3">
      <c r="A62">
        <v>61</v>
      </c>
      <c r="B62" t="s">
        <v>62</v>
      </c>
      <c r="C62" t="str">
        <f>HYPERLINK("https://talan.bank.gov.ua/get-user-certificate/IqfmWYDXBMD0HuzbbEKi","Завантажити сертифікат")</f>
        <v>Завантажити сертифікат</v>
      </c>
    </row>
    <row r="63" spans="1:3" x14ac:dyDescent="0.3">
      <c r="A63">
        <v>62</v>
      </c>
      <c r="B63" t="s">
        <v>63</v>
      </c>
      <c r="C63" t="str">
        <f>HYPERLINK("https://talan.bank.gov.ua/get-user-certificate/IqfmWpzr15h_0jlqgRBJ","Завантажити сертифікат")</f>
        <v>Завантажити сертифікат</v>
      </c>
    </row>
    <row r="64" spans="1:3" x14ac:dyDescent="0.3">
      <c r="A64">
        <v>63</v>
      </c>
      <c r="B64" t="s">
        <v>64</v>
      </c>
      <c r="C64" t="str">
        <f>HYPERLINK("https://talan.bank.gov.ua/get-user-certificate/IqfmW-sf_1byKGV1vsrA","Завантажити сертифікат")</f>
        <v>Завантажити сертифікат</v>
      </c>
    </row>
    <row r="65" spans="1:3" x14ac:dyDescent="0.3">
      <c r="A65">
        <v>64</v>
      </c>
      <c r="B65" t="s">
        <v>65</v>
      </c>
      <c r="C65" t="str">
        <f>HYPERLINK("https://talan.bank.gov.ua/get-user-certificate/IqfmWoiD89MZP6lz30Xr","Завантажити сертифікат")</f>
        <v>Завантажити сертифікат</v>
      </c>
    </row>
    <row r="66" spans="1:3" x14ac:dyDescent="0.3">
      <c r="A66">
        <v>65</v>
      </c>
      <c r="B66" t="s">
        <v>66</v>
      </c>
      <c r="C66" t="str">
        <f>HYPERLINK("https://talan.bank.gov.ua/get-user-certificate/IqfmW06Otk-zzq7ZP0o9","Завантажити сертифікат")</f>
        <v>Завантажити сертифікат</v>
      </c>
    </row>
    <row r="67" spans="1:3" x14ac:dyDescent="0.3">
      <c r="A67">
        <v>66</v>
      </c>
      <c r="B67" t="s">
        <v>67</v>
      </c>
      <c r="C67" t="str">
        <f>HYPERLINK("https://talan.bank.gov.ua/get-user-certificate/IqfmW55rqB3YdU-cJzK-","Завантажити сертифікат")</f>
        <v>Завантажити сертифікат</v>
      </c>
    </row>
    <row r="68" spans="1:3" x14ac:dyDescent="0.3">
      <c r="A68">
        <v>67</v>
      </c>
      <c r="B68" t="s">
        <v>68</v>
      </c>
      <c r="C68" t="str">
        <f>HYPERLINK("https://talan.bank.gov.ua/get-user-certificate/IqfmWPJrDzI4Bqsb7Cyx","Завантажити сертифікат")</f>
        <v>Завантажити сертифікат</v>
      </c>
    </row>
    <row r="69" spans="1:3" x14ac:dyDescent="0.3">
      <c r="A69">
        <v>68</v>
      </c>
      <c r="B69" t="s">
        <v>69</v>
      </c>
      <c r="C69" t="str">
        <f>HYPERLINK("https://talan.bank.gov.ua/get-user-certificate/IqfmWPEcCcWfbbmhMSTc","Завантажити сертифікат")</f>
        <v>Завантажити сертифікат</v>
      </c>
    </row>
    <row r="70" spans="1:3" x14ac:dyDescent="0.3">
      <c r="A70">
        <v>69</v>
      </c>
      <c r="B70" t="s">
        <v>70</v>
      </c>
      <c r="C70" t="str">
        <f>HYPERLINK("https://talan.bank.gov.ua/get-user-certificate/IqfmWO9_g0RSmJxiUtiw","Завантажити сертифікат")</f>
        <v>Завантажити сертифікат</v>
      </c>
    </row>
    <row r="71" spans="1:3" x14ac:dyDescent="0.3">
      <c r="A71">
        <v>70</v>
      </c>
      <c r="B71" t="s">
        <v>71</v>
      </c>
      <c r="C71" t="str">
        <f>HYPERLINK("https://talan.bank.gov.ua/get-user-certificate/IqfmWlgQomOw88Sp2DKR","Завантажити сертифікат")</f>
        <v>Завантажити сертифікат</v>
      </c>
    </row>
    <row r="72" spans="1:3" x14ac:dyDescent="0.3">
      <c r="A72">
        <v>71</v>
      </c>
      <c r="B72" t="s">
        <v>72</v>
      </c>
      <c r="C72" t="str">
        <f>HYPERLINK("https://talan.bank.gov.ua/get-user-certificate/IqfmWQjjYm-hi0G7h9MO","Завантажити сертифікат")</f>
        <v>Завантажити сертифікат</v>
      </c>
    </row>
    <row r="73" spans="1:3" x14ac:dyDescent="0.3">
      <c r="A73">
        <v>72</v>
      </c>
      <c r="B73" t="s">
        <v>73</v>
      </c>
      <c r="C73" t="str">
        <f>HYPERLINK("https://talan.bank.gov.ua/get-user-certificate/IqfmWkbP7v6R04mr2YVP","Завантажити сертифікат")</f>
        <v>Завантажити сертифікат</v>
      </c>
    </row>
    <row r="74" spans="1:3" x14ac:dyDescent="0.3">
      <c r="A74">
        <v>73</v>
      </c>
      <c r="B74" t="s">
        <v>74</v>
      </c>
      <c r="C74" t="str">
        <f>HYPERLINK("https://talan.bank.gov.ua/get-user-certificate/IqfmW93NbpxSiJ2IJcpr","Завантажити сертифікат")</f>
        <v>Завантажити сертифікат</v>
      </c>
    </row>
    <row r="75" spans="1:3" x14ac:dyDescent="0.3">
      <c r="A75">
        <v>74</v>
      </c>
      <c r="B75" t="s">
        <v>75</v>
      </c>
      <c r="C75" t="str">
        <f>HYPERLINK("https://talan.bank.gov.ua/get-user-certificate/IqfmWl3R-92WPRA0vBPa","Завантажити сертифікат")</f>
        <v>Завантажити сертифікат</v>
      </c>
    </row>
    <row r="76" spans="1:3" x14ac:dyDescent="0.3">
      <c r="A76">
        <v>75</v>
      </c>
      <c r="B76" t="s">
        <v>76</v>
      </c>
      <c r="C76" t="str">
        <f>HYPERLINK("https://talan.bank.gov.ua/get-user-certificate/IqfmW_jkDZGbZHU-R7sz","Завантажити сертифікат")</f>
        <v>Завантажити сертифікат</v>
      </c>
    </row>
    <row r="77" spans="1:3" x14ac:dyDescent="0.3">
      <c r="A77">
        <v>76</v>
      </c>
      <c r="B77" t="s">
        <v>77</v>
      </c>
      <c r="C77" t="str">
        <f>HYPERLINK("https://talan.bank.gov.ua/get-user-certificate/IqfmWysqCIL7auFHHA_C","Завантажити сертифікат")</f>
        <v>Завантажити сертифікат</v>
      </c>
    </row>
    <row r="78" spans="1:3" x14ac:dyDescent="0.3">
      <c r="A78">
        <v>77</v>
      </c>
      <c r="B78" t="s">
        <v>78</v>
      </c>
      <c r="C78" t="str">
        <f>HYPERLINK("https://talan.bank.gov.ua/get-user-certificate/IqfmWxfTu0R2xp1t4M6J","Завантажити сертифікат")</f>
        <v>Завантажити сертифікат</v>
      </c>
    </row>
    <row r="79" spans="1:3" x14ac:dyDescent="0.3">
      <c r="A79">
        <v>78</v>
      </c>
      <c r="B79" t="s">
        <v>79</v>
      </c>
      <c r="C79" t="str">
        <f>HYPERLINK("https://talan.bank.gov.ua/get-user-certificate/IqfmW0z_H0x3sQVRVhay","Завантажити сертифікат")</f>
        <v>Завантажити сертифікат</v>
      </c>
    </row>
    <row r="80" spans="1:3" x14ac:dyDescent="0.3">
      <c r="A80">
        <v>79</v>
      </c>
      <c r="B80" t="s">
        <v>80</v>
      </c>
      <c r="C80" t="str">
        <f>HYPERLINK("https://talan.bank.gov.ua/get-user-certificate/IqfmWq6N-oQi6y_E5h_V","Завантажити сертифікат")</f>
        <v>Завантажити сертифікат</v>
      </c>
    </row>
    <row r="81" spans="1:3" x14ac:dyDescent="0.3">
      <c r="A81">
        <v>80</v>
      </c>
      <c r="B81" t="s">
        <v>81</v>
      </c>
      <c r="C81" t="str">
        <f>HYPERLINK("https://talan.bank.gov.ua/get-user-certificate/IqfmWDY-YwTLF9MK6Dcy","Завантажити сертифікат")</f>
        <v>Завантажити сертифікат</v>
      </c>
    </row>
    <row r="82" spans="1:3" x14ac:dyDescent="0.3">
      <c r="A82">
        <v>81</v>
      </c>
      <c r="B82" t="s">
        <v>82</v>
      </c>
      <c r="C82" t="str">
        <f>HYPERLINK("https://talan.bank.gov.ua/get-user-certificate/IqfmWgq4ok3bV6MrzXaa","Завантажити сертифікат")</f>
        <v>Завантажити сертифікат</v>
      </c>
    </row>
    <row r="83" spans="1:3" x14ac:dyDescent="0.3">
      <c r="A83">
        <v>82</v>
      </c>
      <c r="B83" t="s">
        <v>83</v>
      </c>
      <c r="C83" t="str">
        <f>HYPERLINK("https://talan.bank.gov.ua/get-user-certificate/IqfmW5WnUUn-NAHXZouv","Завантажити сертифікат")</f>
        <v>Завантажити сертифікат</v>
      </c>
    </row>
    <row r="84" spans="1:3" x14ac:dyDescent="0.3">
      <c r="A84">
        <v>83</v>
      </c>
      <c r="B84" t="s">
        <v>84</v>
      </c>
      <c r="C84" t="str">
        <f>HYPERLINK("https://talan.bank.gov.ua/get-user-certificate/IqfmW6G2EVKQobAvIKXk","Завантажити сертифікат")</f>
        <v>Завантажити сертифікат</v>
      </c>
    </row>
    <row r="85" spans="1:3" x14ac:dyDescent="0.3">
      <c r="A85">
        <v>84</v>
      </c>
      <c r="B85" t="s">
        <v>85</v>
      </c>
      <c r="C85" t="str">
        <f>HYPERLINK("https://talan.bank.gov.ua/get-user-certificate/IqfmWBzsctRGz-GmOyqF","Завантажити сертифікат")</f>
        <v>Завантажити сертифікат</v>
      </c>
    </row>
    <row r="86" spans="1:3" x14ac:dyDescent="0.3">
      <c r="A86">
        <v>85</v>
      </c>
      <c r="B86" t="s">
        <v>86</v>
      </c>
      <c r="C86" t="str">
        <f>HYPERLINK("https://talan.bank.gov.ua/get-user-certificate/IqfmWVIZLkmux1P2Fw0H","Завантажити сертифікат")</f>
        <v>Завантажити сертифікат</v>
      </c>
    </row>
    <row r="87" spans="1:3" x14ac:dyDescent="0.3">
      <c r="A87">
        <v>86</v>
      </c>
      <c r="B87" t="s">
        <v>87</v>
      </c>
      <c r="C87" t="str">
        <f>HYPERLINK("https://talan.bank.gov.ua/get-user-certificate/IqfmWJC9YOhOqO7QA_L3","Завантажити сертифікат")</f>
        <v>Завантажити сертифікат</v>
      </c>
    </row>
    <row r="88" spans="1:3" x14ac:dyDescent="0.3">
      <c r="A88">
        <v>87</v>
      </c>
      <c r="B88" t="s">
        <v>88</v>
      </c>
      <c r="C88" t="str">
        <f>HYPERLINK("https://talan.bank.gov.ua/get-user-certificate/IqfmWyPO3OPRlrUeTIgC","Завантажити сертифікат")</f>
        <v>Завантажити сертифікат</v>
      </c>
    </row>
    <row r="89" spans="1:3" x14ac:dyDescent="0.3">
      <c r="A89">
        <v>88</v>
      </c>
      <c r="B89" t="s">
        <v>89</v>
      </c>
      <c r="C89" t="str">
        <f>HYPERLINK("https://talan.bank.gov.ua/get-user-certificate/IqfmWcKayyBMSeY6pJP8","Завантажити сертифікат")</f>
        <v>Завантажити сертифікат</v>
      </c>
    </row>
    <row r="90" spans="1:3" x14ac:dyDescent="0.3">
      <c r="A90">
        <v>89</v>
      </c>
      <c r="B90" t="s">
        <v>90</v>
      </c>
      <c r="C90" t="str">
        <f>HYPERLINK("https://talan.bank.gov.ua/get-user-certificate/IqfmWGJmDVNhmG39CzPC","Завантажити сертифікат")</f>
        <v>Завантажити сертифікат</v>
      </c>
    </row>
    <row r="91" spans="1:3" x14ac:dyDescent="0.3">
      <c r="A91">
        <v>90</v>
      </c>
      <c r="B91" t="s">
        <v>91</v>
      </c>
      <c r="C91" t="str">
        <f>HYPERLINK("https://talan.bank.gov.ua/get-user-certificate/IqfmWd8HMu-HyFBxYf4D","Завантажити сертифікат")</f>
        <v>Завантажити сертифікат</v>
      </c>
    </row>
    <row r="92" spans="1:3" x14ac:dyDescent="0.3">
      <c r="A92">
        <v>91</v>
      </c>
      <c r="B92" t="s">
        <v>92</v>
      </c>
      <c r="C92" t="str">
        <f>HYPERLINK("https://talan.bank.gov.ua/get-user-certificate/IqfmWvuG2zJZ2ic3wa5Q","Завантажити сертифікат")</f>
        <v>Завантажити сертифікат</v>
      </c>
    </row>
    <row r="93" spans="1:3" x14ac:dyDescent="0.3">
      <c r="A93">
        <v>92</v>
      </c>
      <c r="B93" t="s">
        <v>93</v>
      </c>
      <c r="C93" t="str">
        <f>HYPERLINK("https://talan.bank.gov.ua/get-user-certificate/IqfmWpvI3UPLio7KMneH","Завантажити сертифікат")</f>
        <v>Завантажити сертифікат</v>
      </c>
    </row>
    <row r="94" spans="1:3" x14ac:dyDescent="0.3">
      <c r="A94">
        <v>93</v>
      </c>
      <c r="B94" t="s">
        <v>94</v>
      </c>
      <c r="C94" t="str">
        <f>HYPERLINK("https://talan.bank.gov.ua/get-user-certificate/IqfmW3DMjjrtlj4wA_BL","Завантажити сертифікат")</f>
        <v>Завантажити сертифікат</v>
      </c>
    </row>
    <row r="95" spans="1:3" x14ac:dyDescent="0.3">
      <c r="A95">
        <v>94</v>
      </c>
      <c r="B95" t="s">
        <v>95</v>
      </c>
      <c r="C95" t="str">
        <f>HYPERLINK("https://talan.bank.gov.ua/get-user-certificate/IqfmWH1PKkw9BEDGWhxs","Завантажити сертифікат")</f>
        <v>Завантажити сертифікат</v>
      </c>
    </row>
    <row r="96" spans="1:3" x14ac:dyDescent="0.3">
      <c r="A96">
        <v>95</v>
      </c>
      <c r="B96" t="s">
        <v>96</v>
      </c>
      <c r="C96" t="str">
        <f>HYPERLINK("https://talan.bank.gov.ua/get-user-certificate/IqfmWkTfrX6oNF-mErnV","Завантажити сертифікат")</f>
        <v>Завантажити сертифікат</v>
      </c>
    </row>
    <row r="97" spans="1:3" x14ac:dyDescent="0.3">
      <c r="A97">
        <v>96</v>
      </c>
      <c r="B97" t="s">
        <v>97</v>
      </c>
      <c r="C97" t="str">
        <f>HYPERLINK("https://talan.bank.gov.ua/get-user-certificate/IqfmWjS9Z_DEIg0Ijfia","Завантажити сертифікат")</f>
        <v>Завантажити сертифікат</v>
      </c>
    </row>
    <row r="98" spans="1:3" x14ac:dyDescent="0.3">
      <c r="A98">
        <v>97</v>
      </c>
      <c r="B98" t="s">
        <v>98</v>
      </c>
      <c r="C98" t="str">
        <f>HYPERLINK("https://talan.bank.gov.ua/get-user-certificate/IqfmWA1InwAoKpQg8pFH","Завантажити сертифікат")</f>
        <v>Завантажити сертифікат</v>
      </c>
    </row>
    <row r="99" spans="1:3" x14ac:dyDescent="0.3">
      <c r="A99">
        <v>98</v>
      </c>
      <c r="B99" t="s">
        <v>99</v>
      </c>
      <c r="C99" t="str">
        <f>HYPERLINK("https://talan.bank.gov.ua/get-user-certificate/IqfmWkkF_ThK7bCRUOXL","Завантажити сертифікат")</f>
        <v>Завантажити сертифікат</v>
      </c>
    </row>
    <row r="100" spans="1:3" x14ac:dyDescent="0.3">
      <c r="A100">
        <v>99</v>
      </c>
      <c r="B100" t="s">
        <v>100</v>
      </c>
      <c r="C100" t="str">
        <f>HYPERLINK("https://talan.bank.gov.ua/get-user-certificate/IqfmWshz6fj1FBuDgJAz","Завантажити сертифікат")</f>
        <v>Завантажити сертифікат</v>
      </c>
    </row>
    <row r="101" spans="1:3" x14ac:dyDescent="0.3">
      <c r="A101">
        <v>100</v>
      </c>
      <c r="B101" t="s">
        <v>101</v>
      </c>
      <c r="C101" t="str">
        <f>HYPERLINK("https://talan.bank.gov.ua/get-user-certificate/IqfmWdDZfZdpIsX0Vvl7","Завантажити сертифікат")</f>
        <v>Завантажити сертифікат</v>
      </c>
    </row>
    <row r="102" spans="1:3" x14ac:dyDescent="0.3">
      <c r="A102">
        <v>101</v>
      </c>
      <c r="B102" t="s">
        <v>102</v>
      </c>
      <c r="C102" t="str">
        <f>HYPERLINK("https://talan.bank.gov.ua/get-user-certificate/IqfmWOicRxAa0LR6zYeq","Завантажити сертифікат")</f>
        <v>Завантажити сертифікат</v>
      </c>
    </row>
    <row r="103" spans="1:3" x14ac:dyDescent="0.3">
      <c r="A103">
        <v>102</v>
      </c>
      <c r="B103" t="s">
        <v>103</v>
      </c>
      <c r="C103" t="str">
        <f>HYPERLINK("https://talan.bank.gov.ua/get-user-certificate/IqfmWuneOEQdy62o0YlM","Завантажити сертифікат")</f>
        <v>Завантажити сертифікат</v>
      </c>
    </row>
    <row r="104" spans="1:3" x14ac:dyDescent="0.3">
      <c r="A104">
        <v>103</v>
      </c>
      <c r="B104" t="s">
        <v>104</v>
      </c>
      <c r="C104" t="str">
        <f>HYPERLINK("https://talan.bank.gov.ua/get-user-certificate/IqfmWPNfPtFSy2HIm7-q","Завантажити сертифікат")</f>
        <v>Завантажити сертифікат</v>
      </c>
    </row>
    <row r="105" spans="1:3" x14ac:dyDescent="0.3">
      <c r="A105">
        <v>104</v>
      </c>
      <c r="B105" t="s">
        <v>105</v>
      </c>
      <c r="C105" t="str">
        <f>HYPERLINK("https://talan.bank.gov.ua/get-user-certificate/IqfmWY-D-S5aDcJfDcsP","Завантажити сертифікат")</f>
        <v>Завантажити сертифікат</v>
      </c>
    </row>
    <row r="106" spans="1:3" x14ac:dyDescent="0.3">
      <c r="A106">
        <v>105</v>
      </c>
      <c r="B106" t="s">
        <v>106</v>
      </c>
      <c r="C106" t="str">
        <f>HYPERLINK("https://talan.bank.gov.ua/get-user-certificate/IqfmWxgNXmve0CdOj8Rw","Завантажити сертифікат")</f>
        <v>Завантажити сертифікат</v>
      </c>
    </row>
    <row r="107" spans="1:3" x14ac:dyDescent="0.3">
      <c r="A107">
        <v>106</v>
      </c>
      <c r="B107" t="s">
        <v>107</v>
      </c>
      <c r="C107" t="str">
        <f>HYPERLINK("https://talan.bank.gov.ua/get-user-certificate/IqfmWBeQUtbDaJ58rTWn","Завантажити сертифікат")</f>
        <v>Завантажити сертифікат</v>
      </c>
    </row>
    <row r="108" spans="1:3" x14ac:dyDescent="0.3">
      <c r="A108">
        <v>107</v>
      </c>
      <c r="B108" t="s">
        <v>108</v>
      </c>
      <c r="C108" t="str">
        <f>HYPERLINK("https://talan.bank.gov.ua/get-user-certificate/IqfmW9l9yG-pS01rg832","Завантажити сертифікат")</f>
        <v>Завантажити сертифікат</v>
      </c>
    </row>
    <row r="109" spans="1:3" x14ac:dyDescent="0.3">
      <c r="A109">
        <v>108</v>
      </c>
      <c r="B109" t="s">
        <v>109</v>
      </c>
      <c r="C109" t="str">
        <f>HYPERLINK("https://talan.bank.gov.ua/get-user-certificate/IqfmWIWuHl2zgg46T7T3","Завантажити сертифікат")</f>
        <v>Завантажити сертифікат</v>
      </c>
    </row>
    <row r="110" spans="1:3" x14ac:dyDescent="0.3">
      <c r="A110">
        <v>109</v>
      </c>
      <c r="B110" t="s">
        <v>110</v>
      </c>
      <c r="C110" t="str">
        <f>HYPERLINK("https://talan.bank.gov.ua/get-user-certificate/IqfmWnHB4vRn_hqjlNDL","Завантажити сертифікат")</f>
        <v>Завантажити сертифікат</v>
      </c>
    </row>
    <row r="111" spans="1:3" x14ac:dyDescent="0.3">
      <c r="A111">
        <v>110</v>
      </c>
      <c r="B111" t="s">
        <v>111</v>
      </c>
      <c r="C111" t="str">
        <f>HYPERLINK("https://talan.bank.gov.ua/get-user-certificate/IqfmWN94IaAy3OVLTGCa","Завантажити сертифікат")</f>
        <v>Завантажити сертифікат</v>
      </c>
    </row>
    <row r="112" spans="1:3" x14ac:dyDescent="0.3">
      <c r="A112">
        <v>111</v>
      </c>
      <c r="B112" t="s">
        <v>112</v>
      </c>
      <c r="C112" t="str">
        <f>HYPERLINK("https://talan.bank.gov.ua/get-user-certificate/IqfmWHcJwkl8h5VFXrdB","Завантажити сертифікат")</f>
        <v>Завантажити сертифікат</v>
      </c>
    </row>
    <row r="113" spans="1:3" x14ac:dyDescent="0.3">
      <c r="A113">
        <v>112</v>
      </c>
      <c r="B113" t="s">
        <v>113</v>
      </c>
      <c r="C113" t="str">
        <f>HYPERLINK("https://talan.bank.gov.ua/get-user-certificate/IqfmWHk0aHkzVkihWoy0","Завантажити сертифікат")</f>
        <v>Завантажити сертифікат</v>
      </c>
    </row>
    <row r="114" spans="1:3" x14ac:dyDescent="0.3">
      <c r="A114">
        <v>113</v>
      </c>
      <c r="B114" t="s">
        <v>114</v>
      </c>
      <c r="C114" t="str">
        <f>HYPERLINK("https://talan.bank.gov.ua/get-user-certificate/IqfmWfinJCP4-JWZIyh8","Завантажити сертифікат")</f>
        <v>Завантажити сертифікат</v>
      </c>
    </row>
    <row r="115" spans="1:3" x14ac:dyDescent="0.3">
      <c r="A115">
        <v>114</v>
      </c>
      <c r="B115" t="s">
        <v>115</v>
      </c>
      <c r="C115" t="str">
        <f>HYPERLINK("https://talan.bank.gov.ua/get-user-certificate/IqfmW_DgyC8mof7HYPqJ","Завантажити сертифікат")</f>
        <v>Завантажити сертифікат</v>
      </c>
    </row>
    <row r="116" spans="1:3" x14ac:dyDescent="0.3">
      <c r="A116">
        <v>115</v>
      </c>
      <c r="B116" t="s">
        <v>116</v>
      </c>
      <c r="C116" t="str">
        <f>HYPERLINK("https://talan.bank.gov.ua/get-user-certificate/IqfmWe9Ilk5514nNKZ6x","Завантажити сертифікат")</f>
        <v>Завантажити сертифікат</v>
      </c>
    </row>
    <row r="117" spans="1:3" x14ac:dyDescent="0.3">
      <c r="A117">
        <v>116</v>
      </c>
      <c r="B117" t="s">
        <v>117</v>
      </c>
      <c r="C117" t="str">
        <f>HYPERLINK("https://talan.bank.gov.ua/get-user-certificate/IqfmWHkHvI3SjPznLCei","Завантажити сертифікат")</f>
        <v>Завантажити сертифікат</v>
      </c>
    </row>
    <row r="118" spans="1:3" x14ac:dyDescent="0.3">
      <c r="A118">
        <v>117</v>
      </c>
      <c r="B118" t="s">
        <v>118</v>
      </c>
      <c r="C118" t="str">
        <f>HYPERLINK("https://talan.bank.gov.ua/get-user-certificate/IqfmWP06rExi2v1VxZ4p","Завантажити сертифікат")</f>
        <v>Завантажити сертифікат</v>
      </c>
    </row>
    <row r="119" spans="1:3" x14ac:dyDescent="0.3">
      <c r="A119">
        <v>118</v>
      </c>
      <c r="B119" t="s">
        <v>119</v>
      </c>
      <c r="C119" t="str">
        <f>HYPERLINK("https://talan.bank.gov.ua/get-user-certificate/IqfmWB5Uv4q_xGNh3h6C","Завантажити сертифікат")</f>
        <v>Завантажити сертифікат</v>
      </c>
    </row>
    <row r="120" spans="1:3" x14ac:dyDescent="0.3">
      <c r="A120">
        <v>119</v>
      </c>
      <c r="B120" t="s">
        <v>120</v>
      </c>
      <c r="C120" t="str">
        <f>HYPERLINK("https://talan.bank.gov.ua/get-user-certificate/IqfmWEj4zrC7UXm1i0pq","Завантажити сертифікат")</f>
        <v>Завантажити сертифікат</v>
      </c>
    </row>
    <row r="121" spans="1:3" x14ac:dyDescent="0.3">
      <c r="A121">
        <v>120</v>
      </c>
      <c r="B121" t="s">
        <v>121</v>
      </c>
      <c r="C121" t="str">
        <f>HYPERLINK("https://talan.bank.gov.ua/get-user-certificate/IqfmWUSlHdFpsMRiCXok","Завантажити сертифікат")</f>
        <v>Завантажити сертифікат</v>
      </c>
    </row>
    <row r="122" spans="1:3" x14ac:dyDescent="0.3">
      <c r="A122">
        <v>121</v>
      </c>
      <c r="B122" t="s">
        <v>122</v>
      </c>
      <c r="C122" t="str">
        <f>HYPERLINK("https://talan.bank.gov.ua/get-user-certificate/IqfmWnhf-1KPxs1FaqnS","Завантажити сертифікат")</f>
        <v>Завантажити сертифікат</v>
      </c>
    </row>
    <row r="123" spans="1:3" x14ac:dyDescent="0.3">
      <c r="A123">
        <v>122</v>
      </c>
      <c r="B123" t="s">
        <v>123</v>
      </c>
      <c r="C123" t="str">
        <f>HYPERLINK("https://talan.bank.gov.ua/get-user-certificate/IqfmWwJXF2hb7m5AFrWV","Завантажити сертифікат")</f>
        <v>Завантажити сертифікат</v>
      </c>
    </row>
    <row r="124" spans="1:3" x14ac:dyDescent="0.3">
      <c r="A124">
        <v>123</v>
      </c>
      <c r="B124" t="s">
        <v>124</v>
      </c>
      <c r="C124" t="str">
        <f>HYPERLINK("https://talan.bank.gov.ua/get-user-certificate/IqfmW_Xe3zT1Dc-ZyPLV","Завантажити сертифікат")</f>
        <v>Завантажити сертифікат</v>
      </c>
    </row>
    <row r="125" spans="1:3" x14ac:dyDescent="0.3">
      <c r="A125">
        <v>124</v>
      </c>
      <c r="B125" t="s">
        <v>125</v>
      </c>
      <c r="C125" t="str">
        <f>HYPERLINK("https://talan.bank.gov.ua/get-user-certificate/IqfmWXgGzdu5yDBZ28n0","Завантажити сертифікат")</f>
        <v>Завантажити сертифікат</v>
      </c>
    </row>
    <row r="126" spans="1:3" x14ac:dyDescent="0.3">
      <c r="A126">
        <v>125</v>
      </c>
      <c r="B126" t="s">
        <v>126</v>
      </c>
      <c r="C126" t="str">
        <f>HYPERLINK("https://talan.bank.gov.ua/get-user-certificate/IqfmWxGNO-_St6xStFkB","Завантажити сертифікат")</f>
        <v>Завантажити сертифікат</v>
      </c>
    </row>
    <row r="127" spans="1:3" x14ac:dyDescent="0.3">
      <c r="A127">
        <v>126</v>
      </c>
      <c r="B127" t="s">
        <v>127</v>
      </c>
      <c r="C127" t="str">
        <f>HYPERLINK("https://talan.bank.gov.ua/get-user-certificate/IqfmWZ4cE9e86fVkP-2q","Завантажити сертифікат")</f>
        <v>Завантажити сертифікат</v>
      </c>
    </row>
    <row r="128" spans="1:3" x14ac:dyDescent="0.3">
      <c r="A128">
        <v>127</v>
      </c>
      <c r="B128" t="s">
        <v>128</v>
      </c>
      <c r="C128" t="str">
        <f>HYPERLINK("https://talan.bank.gov.ua/get-user-certificate/IqfmW3ciruGPfE-XsrNm","Завантажити сертифікат")</f>
        <v>Завантажити сертифікат</v>
      </c>
    </row>
    <row r="129" spans="1:3" x14ac:dyDescent="0.3">
      <c r="A129">
        <v>128</v>
      </c>
      <c r="B129" t="s">
        <v>129</v>
      </c>
      <c r="C129" t="str">
        <f>HYPERLINK("https://talan.bank.gov.ua/get-user-certificate/IqfmWqzJ8VqooanYONEu","Завантажити сертифікат")</f>
        <v>Завантажити сертифікат</v>
      </c>
    </row>
    <row r="130" spans="1:3" x14ac:dyDescent="0.3">
      <c r="A130">
        <v>129</v>
      </c>
      <c r="B130" t="s">
        <v>130</v>
      </c>
      <c r="C130" t="str">
        <f>HYPERLINK("https://talan.bank.gov.ua/get-user-certificate/IqfmWCY1HUwYz7OR7O2Y","Завантажити сертифікат")</f>
        <v>Завантажити сертифікат</v>
      </c>
    </row>
    <row r="131" spans="1:3" x14ac:dyDescent="0.3">
      <c r="A131">
        <v>130</v>
      </c>
      <c r="B131" t="s">
        <v>131</v>
      </c>
      <c r="C131" t="str">
        <f>HYPERLINK("https://talan.bank.gov.ua/get-user-certificate/IqfmWIirbWfk1Y30TVw-","Завантажити сертифікат")</f>
        <v>Завантажити сертифікат</v>
      </c>
    </row>
    <row r="132" spans="1:3" x14ac:dyDescent="0.3">
      <c r="A132">
        <v>131</v>
      </c>
      <c r="B132" t="s">
        <v>132</v>
      </c>
      <c r="C132" t="str">
        <f>HYPERLINK("https://talan.bank.gov.ua/get-user-certificate/IqfmWZbgVrc0fKRs5VJh","Завантажити сертифікат")</f>
        <v>Завантажити сертифікат</v>
      </c>
    </row>
    <row r="133" spans="1:3" x14ac:dyDescent="0.3">
      <c r="A133">
        <v>132</v>
      </c>
      <c r="B133" t="s">
        <v>133</v>
      </c>
      <c r="C133" t="str">
        <f>HYPERLINK("https://talan.bank.gov.ua/get-user-certificate/IqfmWFjn9EqJaZCsvE4q","Завантажити сертифікат")</f>
        <v>Завантажити сертифікат</v>
      </c>
    </row>
    <row r="134" spans="1:3" x14ac:dyDescent="0.3">
      <c r="A134">
        <v>133</v>
      </c>
      <c r="B134" t="s">
        <v>134</v>
      </c>
      <c r="C134" t="str">
        <f>HYPERLINK("https://talan.bank.gov.ua/get-user-certificate/IqfmWn8GrniwnlcSbZln","Завантажити сертифікат")</f>
        <v>Завантажити сертифікат</v>
      </c>
    </row>
    <row r="135" spans="1:3" x14ac:dyDescent="0.3">
      <c r="A135">
        <v>134</v>
      </c>
      <c r="B135" t="s">
        <v>135</v>
      </c>
      <c r="C135" t="str">
        <f>HYPERLINK("https://talan.bank.gov.ua/get-user-certificate/IqfmWONyIIqGOtqSXc7A","Завантажити сертифікат")</f>
        <v>Завантажити сертифікат</v>
      </c>
    </row>
    <row r="136" spans="1:3" x14ac:dyDescent="0.3">
      <c r="A136">
        <v>135</v>
      </c>
      <c r="B136" t="s">
        <v>136</v>
      </c>
      <c r="C136" t="str">
        <f>HYPERLINK("https://talan.bank.gov.ua/get-user-certificate/IqfmWNMECE3o5OgRB_y-","Завантажити сертифікат")</f>
        <v>Завантажити сертифікат</v>
      </c>
    </row>
    <row r="137" spans="1:3" x14ac:dyDescent="0.3">
      <c r="A137">
        <v>136</v>
      </c>
      <c r="B137" t="s">
        <v>137</v>
      </c>
      <c r="C137" t="str">
        <f>HYPERLINK("https://talan.bank.gov.ua/get-user-certificate/IqfmWPdpZRYLkeQhmDwU","Завантажити сертифікат")</f>
        <v>Завантажити сертифікат</v>
      </c>
    </row>
    <row r="138" spans="1:3" x14ac:dyDescent="0.3">
      <c r="A138">
        <v>137</v>
      </c>
      <c r="B138" t="s">
        <v>138</v>
      </c>
      <c r="C138" t="str">
        <f>HYPERLINK("https://talan.bank.gov.ua/get-user-certificate/IqfmWVux7Jhx-OxX17jO","Завантажити сертифікат")</f>
        <v>Завантажити сертифікат</v>
      </c>
    </row>
    <row r="139" spans="1:3" x14ac:dyDescent="0.3">
      <c r="A139">
        <v>138</v>
      </c>
      <c r="B139" t="s">
        <v>139</v>
      </c>
      <c r="C139" t="str">
        <f>HYPERLINK("https://talan.bank.gov.ua/get-user-certificate/IqfmWxAEbmxp5uX2nzBL","Завантажити сертифікат")</f>
        <v>Завантажити сертифікат</v>
      </c>
    </row>
    <row r="140" spans="1:3" x14ac:dyDescent="0.3">
      <c r="A140">
        <v>139</v>
      </c>
      <c r="B140" t="s">
        <v>140</v>
      </c>
      <c r="C140" t="str">
        <f>HYPERLINK("https://talan.bank.gov.ua/get-user-certificate/IqfmWvXqvcBUtfNOppK0","Завантажити сертифікат")</f>
        <v>Завантажити сертифікат</v>
      </c>
    </row>
    <row r="141" spans="1:3" x14ac:dyDescent="0.3">
      <c r="A141">
        <v>140</v>
      </c>
      <c r="B141" t="s">
        <v>141</v>
      </c>
      <c r="C141" t="str">
        <f>HYPERLINK("https://talan.bank.gov.ua/get-user-certificate/IqfmW0mxQ7rgpi-JtPGe","Завантажити сертифікат")</f>
        <v>Завантажити сертифікат</v>
      </c>
    </row>
    <row r="142" spans="1:3" x14ac:dyDescent="0.3">
      <c r="A142">
        <v>141</v>
      </c>
      <c r="B142" t="s">
        <v>142</v>
      </c>
      <c r="C142" t="str">
        <f>HYPERLINK("https://talan.bank.gov.ua/get-user-certificate/IqfmWM8FjmQFVyJx1HoL","Завантажити сертифікат")</f>
        <v>Завантажити сертифікат</v>
      </c>
    </row>
    <row r="143" spans="1:3" x14ac:dyDescent="0.3">
      <c r="A143">
        <v>142</v>
      </c>
      <c r="B143" t="s">
        <v>143</v>
      </c>
      <c r="C143" t="str">
        <f>HYPERLINK("https://talan.bank.gov.ua/get-user-certificate/IqfmWj9oYKNvlr3GBliH","Завантажити сертифікат")</f>
        <v>Завантажити сертифікат</v>
      </c>
    </row>
    <row r="144" spans="1:3" x14ac:dyDescent="0.3">
      <c r="A144">
        <v>143</v>
      </c>
      <c r="B144" t="s">
        <v>144</v>
      </c>
      <c r="C144" t="str">
        <f>HYPERLINK("https://talan.bank.gov.ua/get-user-certificate/IqfmWrLNpE5_7z6vEkUZ","Завантажити сертифікат")</f>
        <v>Завантажити сертифікат</v>
      </c>
    </row>
    <row r="145" spans="1:3" x14ac:dyDescent="0.3">
      <c r="A145">
        <v>144</v>
      </c>
      <c r="B145" t="s">
        <v>145</v>
      </c>
      <c r="C145" t="str">
        <f>HYPERLINK("https://talan.bank.gov.ua/get-user-certificate/IqfmW6NfsoPUg7qItacH","Завантажити сертифікат")</f>
        <v>Завантажити сертифікат</v>
      </c>
    </row>
    <row r="146" spans="1:3" x14ac:dyDescent="0.3">
      <c r="A146">
        <v>145</v>
      </c>
      <c r="B146" t="s">
        <v>146</v>
      </c>
      <c r="C146" t="str">
        <f>HYPERLINK("https://talan.bank.gov.ua/get-user-certificate/IqfmWfQ8UXRinR2RYoa3","Завантажити сертифікат")</f>
        <v>Завантажити сертифікат</v>
      </c>
    </row>
    <row r="147" spans="1:3" x14ac:dyDescent="0.3">
      <c r="A147">
        <v>146</v>
      </c>
      <c r="B147" t="s">
        <v>147</v>
      </c>
      <c r="C147" t="str">
        <f>HYPERLINK("https://talan.bank.gov.ua/get-user-certificate/IqfmWbv7e-LdQKCnCdIy","Завантажити сертифікат")</f>
        <v>Завантажити сертифікат</v>
      </c>
    </row>
    <row r="148" spans="1:3" x14ac:dyDescent="0.3">
      <c r="A148">
        <v>147</v>
      </c>
      <c r="B148" t="s">
        <v>148</v>
      </c>
      <c r="C148" t="str">
        <f>HYPERLINK("https://talan.bank.gov.ua/get-user-certificate/IqfmWRosfHYTvvC3PVGJ","Завантажити сертифікат")</f>
        <v>Завантажити сертифікат</v>
      </c>
    </row>
    <row r="149" spans="1:3" x14ac:dyDescent="0.3">
      <c r="A149">
        <v>148</v>
      </c>
      <c r="B149" t="s">
        <v>149</v>
      </c>
      <c r="C149" t="str">
        <f>HYPERLINK("https://talan.bank.gov.ua/get-user-certificate/IqfmW8jSJNG_ynlfedFN","Завантажити сертифікат")</f>
        <v>Завантажити сертифікат</v>
      </c>
    </row>
    <row r="150" spans="1:3" x14ac:dyDescent="0.3">
      <c r="A150">
        <v>149</v>
      </c>
      <c r="B150" t="s">
        <v>150</v>
      </c>
      <c r="C150" t="str">
        <f>HYPERLINK("https://talan.bank.gov.ua/get-user-certificate/IqfmWJcHaiCDj_4PIY3H","Завантажити сертифікат")</f>
        <v>Завантажити сертифікат</v>
      </c>
    </row>
    <row r="151" spans="1:3" x14ac:dyDescent="0.3">
      <c r="A151">
        <v>150</v>
      </c>
      <c r="B151" t="s">
        <v>151</v>
      </c>
      <c r="C151" t="str">
        <f>HYPERLINK("https://talan.bank.gov.ua/get-user-certificate/IqfmWraDAOrpfo83b1N6","Завантажити сертифікат")</f>
        <v>Завантажити сертифікат</v>
      </c>
    </row>
    <row r="152" spans="1:3" x14ac:dyDescent="0.3">
      <c r="A152">
        <v>151</v>
      </c>
      <c r="B152" t="s">
        <v>152</v>
      </c>
      <c r="C152" t="str">
        <f>HYPERLINK("https://talan.bank.gov.ua/get-user-certificate/IqfmW04zLjoW2acse2Wg","Завантажити сертифікат")</f>
        <v>Завантажити сертифікат</v>
      </c>
    </row>
    <row r="153" spans="1:3" x14ac:dyDescent="0.3">
      <c r="A153">
        <v>152</v>
      </c>
      <c r="B153" t="s">
        <v>153</v>
      </c>
      <c r="C153" t="str">
        <f>HYPERLINK("https://talan.bank.gov.ua/get-user-certificate/IqfmWxjQSVKFVYX2DYez","Завантажити сертифікат")</f>
        <v>Завантажити сертифікат</v>
      </c>
    </row>
    <row r="154" spans="1:3" x14ac:dyDescent="0.3">
      <c r="A154">
        <v>153</v>
      </c>
      <c r="B154" t="s">
        <v>154</v>
      </c>
      <c r="C154" t="str">
        <f>HYPERLINK("https://talan.bank.gov.ua/get-user-certificate/IqfmWKH4GBdSmy4_7Krl","Завантажити сертифікат")</f>
        <v>Завантажити сертифікат</v>
      </c>
    </row>
    <row r="155" spans="1:3" x14ac:dyDescent="0.3">
      <c r="A155">
        <v>154</v>
      </c>
      <c r="B155" t="s">
        <v>155</v>
      </c>
      <c r="C155" t="str">
        <f>HYPERLINK("https://talan.bank.gov.ua/get-user-certificate/IqfmWH_CpGcGIFqpjtIP","Завантажити сертифікат")</f>
        <v>Завантажити сертифікат</v>
      </c>
    </row>
    <row r="156" spans="1:3" x14ac:dyDescent="0.3">
      <c r="A156">
        <v>155</v>
      </c>
      <c r="B156" t="s">
        <v>156</v>
      </c>
      <c r="C156" t="str">
        <f>HYPERLINK("https://talan.bank.gov.ua/get-user-certificate/IqfmWzmb2hXWjUS2hzm-","Завантажити сертифікат")</f>
        <v>Завантажити сертифікат</v>
      </c>
    </row>
    <row r="157" spans="1:3" x14ac:dyDescent="0.3">
      <c r="A157">
        <v>156</v>
      </c>
      <c r="B157" t="s">
        <v>157</v>
      </c>
      <c r="C157" t="str">
        <f>HYPERLINK("https://talan.bank.gov.ua/get-user-certificate/IqfmWGEy1Olx9uMdrPhJ","Завантажити сертифікат")</f>
        <v>Завантажити сертифікат</v>
      </c>
    </row>
    <row r="158" spans="1:3" x14ac:dyDescent="0.3">
      <c r="A158">
        <v>157</v>
      </c>
      <c r="B158" t="s">
        <v>158</v>
      </c>
      <c r="C158" t="str">
        <f>HYPERLINK("https://talan.bank.gov.ua/get-user-certificate/IqfmWrWJlpNLeZrJemci","Завантажити сертифікат")</f>
        <v>Завантажити сертифікат</v>
      </c>
    </row>
    <row r="159" spans="1:3" x14ac:dyDescent="0.3">
      <c r="A159">
        <v>158</v>
      </c>
      <c r="B159" t="s">
        <v>159</v>
      </c>
      <c r="C159" t="str">
        <f>HYPERLINK("https://talan.bank.gov.ua/get-user-certificate/IqfmWao3biarGrghEVJ3","Завантажити сертифікат")</f>
        <v>Завантажити сертифікат</v>
      </c>
    </row>
    <row r="160" spans="1:3" x14ac:dyDescent="0.3">
      <c r="A160">
        <v>159</v>
      </c>
      <c r="B160" t="s">
        <v>160</v>
      </c>
      <c r="C160" t="str">
        <f>HYPERLINK("https://talan.bank.gov.ua/get-user-certificate/IqfmWcPAHSxFB7B6sVTn","Завантажити сертифікат")</f>
        <v>Завантажити сертифікат</v>
      </c>
    </row>
    <row r="161" spans="1:3" x14ac:dyDescent="0.3">
      <c r="A161">
        <v>160</v>
      </c>
      <c r="B161" t="s">
        <v>161</v>
      </c>
      <c r="C161" t="str">
        <f>HYPERLINK("https://talan.bank.gov.ua/get-user-certificate/IqfmWpfKBYs-FbCzirr8","Завантажити сертифікат")</f>
        <v>Завантажити сертифікат</v>
      </c>
    </row>
    <row r="162" spans="1:3" x14ac:dyDescent="0.3">
      <c r="A162">
        <v>161</v>
      </c>
      <c r="B162" t="s">
        <v>162</v>
      </c>
      <c r="C162" t="str">
        <f>HYPERLINK("https://talan.bank.gov.ua/get-user-certificate/IqfmWhFoyU5fcgfUCH7K","Завантажити сертифікат")</f>
        <v>Завантажити сертифікат</v>
      </c>
    </row>
    <row r="163" spans="1:3" x14ac:dyDescent="0.3">
      <c r="A163">
        <v>162</v>
      </c>
      <c r="B163" t="s">
        <v>163</v>
      </c>
      <c r="C163" t="str">
        <f>HYPERLINK("https://talan.bank.gov.ua/get-user-certificate/IqfmWPMaI0NPbPEqtlUU","Завантажити сертифікат")</f>
        <v>Завантажити сертифікат</v>
      </c>
    </row>
    <row r="164" spans="1:3" x14ac:dyDescent="0.3">
      <c r="A164">
        <v>163</v>
      </c>
      <c r="B164" t="s">
        <v>164</v>
      </c>
      <c r="C164" t="str">
        <f>HYPERLINK("https://talan.bank.gov.ua/get-user-certificate/IqfmWE-YxFhuzoyUbt81","Завантажити сертифікат")</f>
        <v>Завантажити сертифікат</v>
      </c>
    </row>
    <row r="165" spans="1:3" x14ac:dyDescent="0.3">
      <c r="A165">
        <v>164</v>
      </c>
      <c r="B165" t="s">
        <v>165</v>
      </c>
      <c r="C165" t="str">
        <f>HYPERLINK("https://talan.bank.gov.ua/get-user-certificate/IqfmW5B8cso6X6Ojcg5E","Завантажити сертифікат")</f>
        <v>Завантажити сертифікат</v>
      </c>
    </row>
    <row r="166" spans="1:3" x14ac:dyDescent="0.3">
      <c r="A166">
        <v>165</v>
      </c>
      <c r="B166" t="s">
        <v>166</v>
      </c>
      <c r="C166" t="str">
        <f>HYPERLINK("https://talan.bank.gov.ua/get-user-certificate/IqfmWzS0ilr-bI8Zy6Cz","Завантажити сертифікат")</f>
        <v>Завантажити сертифікат</v>
      </c>
    </row>
    <row r="167" spans="1:3" x14ac:dyDescent="0.3">
      <c r="A167">
        <v>166</v>
      </c>
      <c r="B167" t="s">
        <v>167</v>
      </c>
      <c r="C167" t="str">
        <f>HYPERLINK("https://talan.bank.gov.ua/get-user-certificate/IqfmW7t6TUe83PxvgpM9","Завантажити сертифікат")</f>
        <v>Завантажити сертифікат</v>
      </c>
    </row>
    <row r="168" spans="1:3" x14ac:dyDescent="0.3">
      <c r="A168">
        <v>167</v>
      </c>
      <c r="B168" t="s">
        <v>168</v>
      </c>
      <c r="C168" t="str">
        <f>HYPERLINK("https://talan.bank.gov.ua/get-user-certificate/IqfmWKKJPdTnKvxzPKMD","Завантажити сертифікат")</f>
        <v>Завантажити сертифікат</v>
      </c>
    </row>
    <row r="169" spans="1:3" x14ac:dyDescent="0.3">
      <c r="A169">
        <v>168</v>
      </c>
      <c r="B169" t="s">
        <v>169</v>
      </c>
      <c r="C169" t="str">
        <f>HYPERLINK("https://talan.bank.gov.ua/get-user-certificate/IqfmWMIdqnLP6bdeE6mr","Завантажити сертифікат")</f>
        <v>Завантажити сертифікат</v>
      </c>
    </row>
    <row r="170" spans="1:3" x14ac:dyDescent="0.3">
      <c r="A170">
        <v>169</v>
      </c>
      <c r="B170" t="s">
        <v>170</v>
      </c>
      <c r="C170" t="str">
        <f>HYPERLINK("https://talan.bank.gov.ua/get-user-certificate/IqfmWMMxb-p9PmrL2I1F","Завантажити сертифікат")</f>
        <v>Завантажити сертифікат</v>
      </c>
    </row>
    <row r="171" spans="1:3" x14ac:dyDescent="0.3">
      <c r="A171">
        <v>170</v>
      </c>
      <c r="B171" t="s">
        <v>171</v>
      </c>
      <c r="C171" t="str">
        <f>HYPERLINK("https://talan.bank.gov.ua/get-user-certificate/IqfmWivd9WYyjkyIHhJo","Завантажити сертифікат")</f>
        <v>Завантажити сертифікат</v>
      </c>
    </row>
    <row r="172" spans="1:3" x14ac:dyDescent="0.3">
      <c r="A172">
        <v>171</v>
      </c>
      <c r="B172" t="s">
        <v>172</v>
      </c>
      <c r="C172" t="str">
        <f>HYPERLINK("https://talan.bank.gov.ua/get-user-certificate/IqfmWcEtara3XWODGMnT","Завантажити сертифікат")</f>
        <v>Завантажити сертифікат</v>
      </c>
    </row>
    <row r="173" spans="1:3" x14ac:dyDescent="0.3">
      <c r="A173">
        <v>172</v>
      </c>
      <c r="B173" t="s">
        <v>173</v>
      </c>
      <c r="C173" t="str">
        <f>HYPERLINK("https://talan.bank.gov.ua/get-user-certificate/IqfmWYubAQmV07XLIRoW","Завантажити сертифікат")</f>
        <v>Завантажити сертифікат</v>
      </c>
    </row>
    <row r="174" spans="1:3" x14ac:dyDescent="0.3">
      <c r="A174">
        <v>173</v>
      </c>
      <c r="B174" t="s">
        <v>174</v>
      </c>
      <c r="C174" t="str">
        <f>HYPERLINK("https://talan.bank.gov.ua/get-user-certificate/IqfmWOMpSHKtdeLBuAbK","Завантажити сертифікат")</f>
        <v>Завантажити сертифікат</v>
      </c>
    </row>
    <row r="175" spans="1:3" x14ac:dyDescent="0.3">
      <c r="A175">
        <v>174</v>
      </c>
      <c r="B175" t="s">
        <v>175</v>
      </c>
      <c r="C175" t="str">
        <f>HYPERLINK("https://talan.bank.gov.ua/get-user-certificate/IqfmWmyLe0NO4owC1sOM","Завантажити сертифікат")</f>
        <v>Завантажити сертифікат</v>
      </c>
    </row>
    <row r="176" spans="1:3" x14ac:dyDescent="0.3">
      <c r="A176">
        <v>175</v>
      </c>
      <c r="B176" t="s">
        <v>176</v>
      </c>
      <c r="C176" t="str">
        <f>HYPERLINK("https://talan.bank.gov.ua/get-user-certificate/IqfmWW2ksPFCdAoayKac","Завантажити сертифікат")</f>
        <v>Завантажити сертифікат</v>
      </c>
    </row>
    <row r="177" spans="1:3" x14ac:dyDescent="0.3">
      <c r="A177">
        <v>176</v>
      </c>
      <c r="B177" t="s">
        <v>177</v>
      </c>
      <c r="C177" t="str">
        <f>HYPERLINK("https://talan.bank.gov.ua/get-user-certificate/IqfmWbzl-vCUFvfuY6T4","Завантажити сертифікат")</f>
        <v>Завантажити сертифікат</v>
      </c>
    </row>
    <row r="178" spans="1:3" x14ac:dyDescent="0.3">
      <c r="A178">
        <v>177</v>
      </c>
      <c r="B178" t="s">
        <v>178</v>
      </c>
      <c r="C178" t="str">
        <f>HYPERLINK("https://talan.bank.gov.ua/get-user-certificate/IqfmWpEFw-uaWahFYpa_","Завантажити сертифікат")</f>
        <v>Завантажити сертифікат</v>
      </c>
    </row>
    <row r="179" spans="1:3" x14ac:dyDescent="0.3">
      <c r="A179">
        <v>178</v>
      </c>
      <c r="B179" t="s">
        <v>179</v>
      </c>
      <c r="C179" t="str">
        <f>HYPERLINK("https://talan.bank.gov.ua/get-user-certificate/IqfmW34z8cUo7Ee5H-Pa","Завантажити сертифікат")</f>
        <v>Завантажити сертифікат</v>
      </c>
    </row>
    <row r="180" spans="1:3" x14ac:dyDescent="0.3">
      <c r="A180">
        <v>179</v>
      </c>
      <c r="B180" t="s">
        <v>180</v>
      </c>
      <c r="C180" t="str">
        <f>HYPERLINK("https://talan.bank.gov.ua/get-user-certificate/IqfmWCUMY_dRQY91Jami","Завантажити сертифікат")</f>
        <v>Завантажити сертифікат</v>
      </c>
    </row>
    <row r="181" spans="1:3" x14ac:dyDescent="0.3">
      <c r="A181">
        <v>180</v>
      </c>
      <c r="B181" t="s">
        <v>181</v>
      </c>
      <c r="C181" t="str">
        <f>HYPERLINK("https://talan.bank.gov.ua/get-user-certificate/IqfmWjKkaTHFx0a18M9p","Завантажити сертифікат")</f>
        <v>Завантажити сертифікат</v>
      </c>
    </row>
    <row r="182" spans="1:3" x14ac:dyDescent="0.3">
      <c r="A182">
        <v>181</v>
      </c>
      <c r="B182" t="s">
        <v>182</v>
      </c>
      <c r="C182" t="str">
        <f>HYPERLINK("https://talan.bank.gov.ua/get-user-certificate/IqfmWD3DOlxfweavPk9g","Завантажити сертифікат")</f>
        <v>Завантажити сертифікат</v>
      </c>
    </row>
    <row r="183" spans="1:3" x14ac:dyDescent="0.3">
      <c r="A183">
        <v>182</v>
      </c>
      <c r="B183" t="s">
        <v>183</v>
      </c>
      <c r="C183" t="str">
        <f>HYPERLINK("https://talan.bank.gov.ua/get-user-certificate/IqfmWxPnLFnc76p04rSH","Завантажити сертифікат")</f>
        <v>Завантажити сертифікат</v>
      </c>
    </row>
    <row r="184" spans="1:3" x14ac:dyDescent="0.3">
      <c r="A184">
        <v>183</v>
      </c>
      <c r="B184" t="s">
        <v>184</v>
      </c>
      <c r="C184" t="str">
        <f>HYPERLINK("https://talan.bank.gov.ua/get-user-certificate/IqfmWVuh0zBuXNo123_-","Завантажити сертифікат")</f>
        <v>Завантажити сертифікат</v>
      </c>
    </row>
    <row r="185" spans="1:3" x14ac:dyDescent="0.3">
      <c r="A185">
        <v>184</v>
      </c>
      <c r="B185" t="s">
        <v>185</v>
      </c>
      <c r="C185" t="str">
        <f>HYPERLINK("https://talan.bank.gov.ua/get-user-certificate/IqfmWER-Hp0ovdRypBpV","Завантажити сертифікат")</f>
        <v>Завантажити сертифікат</v>
      </c>
    </row>
    <row r="186" spans="1:3" x14ac:dyDescent="0.3">
      <c r="A186">
        <v>185</v>
      </c>
      <c r="B186" t="s">
        <v>186</v>
      </c>
      <c r="C186" t="str">
        <f>HYPERLINK("https://talan.bank.gov.ua/get-user-certificate/IqfmW1IUX_Gsl8gkbnkn","Завантажити сертифікат")</f>
        <v>Завантажити сертифікат</v>
      </c>
    </row>
    <row r="187" spans="1:3" x14ac:dyDescent="0.3">
      <c r="A187">
        <v>186</v>
      </c>
      <c r="B187" t="s">
        <v>187</v>
      </c>
      <c r="C187" t="str">
        <f>HYPERLINK("https://talan.bank.gov.ua/get-user-certificate/IqfmWuxdx3Q2qtlgtJDK","Завантажити сертифікат")</f>
        <v>Завантажити сертифікат</v>
      </c>
    </row>
    <row r="188" spans="1:3" x14ac:dyDescent="0.3">
      <c r="A188">
        <v>187</v>
      </c>
      <c r="B188" t="s">
        <v>188</v>
      </c>
      <c r="C188" t="str">
        <f>HYPERLINK("https://talan.bank.gov.ua/get-user-certificate/IqfmWuowbmvSUs9QCQXp","Завантажити сертифікат")</f>
        <v>Завантажити сертифікат</v>
      </c>
    </row>
    <row r="189" spans="1:3" x14ac:dyDescent="0.3">
      <c r="A189">
        <v>188</v>
      </c>
      <c r="B189" t="s">
        <v>189</v>
      </c>
      <c r="C189" t="str">
        <f>HYPERLINK("https://talan.bank.gov.ua/get-user-certificate/IqfmWtQq9AZ9SnjryqKh","Завантажити сертифікат")</f>
        <v>Завантажити сертифікат</v>
      </c>
    </row>
    <row r="190" spans="1:3" x14ac:dyDescent="0.3">
      <c r="A190">
        <v>189</v>
      </c>
      <c r="B190" t="s">
        <v>190</v>
      </c>
      <c r="C190" t="str">
        <f>HYPERLINK("https://talan.bank.gov.ua/get-user-certificate/IqfmWZD_MCHlq-xrB-rd","Завантажити сертифікат")</f>
        <v>Завантажити сертифікат</v>
      </c>
    </row>
    <row r="191" spans="1:3" x14ac:dyDescent="0.3">
      <c r="A191">
        <v>190</v>
      </c>
      <c r="B191" t="s">
        <v>191</v>
      </c>
      <c r="C191" t="str">
        <f>HYPERLINK("https://talan.bank.gov.ua/get-user-certificate/IqfmWYfdvGKl9X3_7LL9","Завантажити сертифікат")</f>
        <v>Завантажити сертифікат</v>
      </c>
    </row>
    <row r="192" spans="1:3" x14ac:dyDescent="0.3">
      <c r="A192">
        <v>191</v>
      </c>
      <c r="B192" t="s">
        <v>192</v>
      </c>
      <c r="C192" t="str">
        <f>HYPERLINK("https://talan.bank.gov.ua/get-user-certificate/IqfmWrHu0tMEuFf0mPMR","Завантажити сертифікат")</f>
        <v>Завантажити сертифікат</v>
      </c>
    </row>
    <row r="193" spans="1:3" x14ac:dyDescent="0.3">
      <c r="A193">
        <v>192</v>
      </c>
      <c r="B193" t="s">
        <v>193</v>
      </c>
      <c r="C193" t="str">
        <f>HYPERLINK("https://talan.bank.gov.ua/get-user-certificate/IqfmWNhuvmkHa3-fmA9v","Завантажити сертифікат")</f>
        <v>Завантажити сертифікат</v>
      </c>
    </row>
    <row r="194" spans="1:3" x14ac:dyDescent="0.3">
      <c r="A194">
        <v>193</v>
      </c>
      <c r="B194" t="s">
        <v>194</v>
      </c>
      <c r="C194" t="str">
        <f>HYPERLINK("https://talan.bank.gov.ua/get-user-certificate/IqfmWE4iQMrFHk6YSvNF","Завантажити сертифікат")</f>
        <v>Завантажити сертифікат</v>
      </c>
    </row>
    <row r="195" spans="1:3" x14ac:dyDescent="0.3">
      <c r="A195">
        <v>194</v>
      </c>
      <c r="B195" t="s">
        <v>195</v>
      </c>
      <c r="C195" t="str">
        <f>HYPERLINK("https://talan.bank.gov.ua/get-user-certificate/IqfmWBoDIJ8a7JnZWqkw","Завантажити сертифікат")</f>
        <v>Завантажити сертифікат</v>
      </c>
    </row>
    <row r="196" spans="1:3" x14ac:dyDescent="0.3">
      <c r="A196">
        <v>195</v>
      </c>
      <c r="B196" t="s">
        <v>196</v>
      </c>
      <c r="C196" t="str">
        <f>HYPERLINK("https://talan.bank.gov.ua/get-user-certificate/IqfmWdzQQbnG928bgXaB","Завантажити сертифікат")</f>
        <v>Завантажити сертифікат</v>
      </c>
    </row>
    <row r="197" spans="1:3" x14ac:dyDescent="0.3">
      <c r="A197">
        <v>196</v>
      </c>
      <c r="B197" t="s">
        <v>197</v>
      </c>
      <c r="C197" t="str">
        <f>HYPERLINK("https://talan.bank.gov.ua/get-user-certificate/IqfmWyyPwjhBCu0eM-vI","Завантажити сертифікат")</f>
        <v>Завантажити сертифікат</v>
      </c>
    </row>
    <row r="198" spans="1:3" x14ac:dyDescent="0.3">
      <c r="A198">
        <v>197</v>
      </c>
      <c r="B198" t="s">
        <v>198</v>
      </c>
      <c r="C198" t="str">
        <f>HYPERLINK("https://talan.bank.gov.ua/get-user-certificate/IqfmWW8KftVjGxoXfpeh","Завантажити сертифікат")</f>
        <v>Завантажити сертифікат</v>
      </c>
    </row>
    <row r="199" spans="1:3" x14ac:dyDescent="0.3">
      <c r="A199">
        <v>198</v>
      </c>
      <c r="B199" t="s">
        <v>199</v>
      </c>
      <c r="C199" t="str">
        <f>HYPERLINK("https://talan.bank.gov.ua/get-user-certificate/IqfmWibgwuqzSR8oJ5yH","Завантажити сертифікат")</f>
        <v>Завантажити сертифікат</v>
      </c>
    </row>
    <row r="200" spans="1:3" x14ac:dyDescent="0.3">
      <c r="A200">
        <v>199</v>
      </c>
      <c r="B200" t="s">
        <v>200</v>
      </c>
      <c r="C200" t="str">
        <f>HYPERLINK("https://talan.bank.gov.ua/get-user-certificate/IqfmWXA5B3hENZ4nlwNH","Завантажити сертифікат")</f>
        <v>Завантажити сертифікат</v>
      </c>
    </row>
    <row r="201" spans="1:3" x14ac:dyDescent="0.3">
      <c r="A201">
        <v>200</v>
      </c>
      <c r="B201" t="s">
        <v>201</v>
      </c>
      <c r="C201" t="str">
        <f>HYPERLINK("https://talan.bank.gov.ua/get-user-certificate/IqfmWU8RAIoGOrppGWOZ","Завантажити сертифікат")</f>
        <v>Завантажити сертифікат</v>
      </c>
    </row>
    <row r="202" spans="1:3" x14ac:dyDescent="0.3">
      <c r="A202">
        <v>201</v>
      </c>
      <c r="B202" t="s">
        <v>202</v>
      </c>
      <c r="C202" t="str">
        <f>HYPERLINK("https://talan.bank.gov.ua/get-user-certificate/IqfmWHyKSCvae-6kvTBu","Завантажити сертифікат")</f>
        <v>Завантажити сертифікат</v>
      </c>
    </row>
    <row r="203" spans="1:3" x14ac:dyDescent="0.3">
      <c r="A203">
        <v>202</v>
      </c>
      <c r="B203" t="s">
        <v>203</v>
      </c>
      <c r="C203" t="str">
        <f>HYPERLINK("https://talan.bank.gov.ua/get-user-certificate/IqfmWeccm2UsjhzjbXjW","Завантажити сертифікат")</f>
        <v>Завантажити сертифікат</v>
      </c>
    </row>
    <row r="204" spans="1:3" x14ac:dyDescent="0.3">
      <c r="A204">
        <v>203</v>
      </c>
      <c r="B204" t="s">
        <v>204</v>
      </c>
      <c r="C204" t="str">
        <f>HYPERLINK("https://talan.bank.gov.ua/get-user-certificate/IqfmWmHHuWADjN0r6vHb","Завантажити сертифікат")</f>
        <v>Завантажити сертифікат</v>
      </c>
    </row>
    <row r="205" spans="1:3" x14ac:dyDescent="0.3">
      <c r="A205">
        <v>204</v>
      </c>
      <c r="B205" t="s">
        <v>205</v>
      </c>
      <c r="C205" t="str">
        <f>HYPERLINK("https://talan.bank.gov.ua/get-user-certificate/IqfmWpt35d8w6i0RdQEM","Завантажити сертифікат")</f>
        <v>Завантажити сертифікат</v>
      </c>
    </row>
    <row r="206" spans="1:3" x14ac:dyDescent="0.3">
      <c r="A206">
        <v>205</v>
      </c>
      <c r="B206" t="s">
        <v>206</v>
      </c>
      <c r="C206" t="str">
        <f>HYPERLINK("https://talan.bank.gov.ua/get-user-certificate/IqfmWiNv4qGrkVlsBRva","Завантажити сертифікат")</f>
        <v>Завантажити сертифікат</v>
      </c>
    </row>
    <row r="207" spans="1:3" x14ac:dyDescent="0.3">
      <c r="A207">
        <v>206</v>
      </c>
      <c r="B207" t="s">
        <v>207</v>
      </c>
      <c r="C207" t="str">
        <f>HYPERLINK("https://talan.bank.gov.ua/get-user-certificate/IqfmWhMHFKeBDzuLptQo","Завантажити сертифікат")</f>
        <v>Завантажити сертифікат</v>
      </c>
    </row>
    <row r="208" spans="1:3" x14ac:dyDescent="0.3">
      <c r="A208">
        <v>207</v>
      </c>
      <c r="B208" t="s">
        <v>208</v>
      </c>
      <c r="C208" t="str">
        <f>HYPERLINK("https://talan.bank.gov.ua/get-user-certificate/IqfmWMBNB0LoUHj4UgPu","Завантажити сертифікат")</f>
        <v>Завантажити сертифікат</v>
      </c>
    </row>
    <row r="209" spans="1:3" x14ac:dyDescent="0.3">
      <c r="A209">
        <v>208</v>
      </c>
      <c r="B209" t="s">
        <v>209</v>
      </c>
      <c r="C209" t="str">
        <f>HYPERLINK("https://talan.bank.gov.ua/get-user-certificate/IqfmWvsQmIn4Uvk017tR","Завантажити сертифікат")</f>
        <v>Завантажити сертифікат</v>
      </c>
    </row>
    <row r="210" spans="1:3" x14ac:dyDescent="0.3">
      <c r="A210">
        <v>209</v>
      </c>
      <c r="B210" t="s">
        <v>210</v>
      </c>
      <c r="C210" t="str">
        <f>HYPERLINK("https://talan.bank.gov.ua/get-user-certificate/IqfmW-5FfH2UrWzEZkK4","Завантажити сертифікат")</f>
        <v>Завантажити сертифікат</v>
      </c>
    </row>
    <row r="211" spans="1:3" x14ac:dyDescent="0.3">
      <c r="A211">
        <v>210</v>
      </c>
      <c r="B211" t="s">
        <v>211</v>
      </c>
      <c r="C211" t="str">
        <f>HYPERLINK("https://talan.bank.gov.ua/get-user-certificate/IqfmWLim7R590wrWcpEV","Завантажити сертифікат")</f>
        <v>Завантажити сертифікат</v>
      </c>
    </row>
    <row r="212" spans="1:3" x14ac:dyDescent="0.3">
      <c r="A212">
        <v>211</v>
      </c>
      <c r="B212" t="s">
        <v>212</v>
      </c>
      <c r="C212" t="str">
        <f>HYPERLINK("https://talan.bank.gov.ua/get-user-certificate/IqfmWIKPX5ncQYEUstEk","Завантажити сертифікат")</f>
        <v>Завантажити сертифікат</v>
      </c>
    </row>
    <row r="213" spans="1:3" x14ac:dyDescent="0.3">
      <c r="A213">
        <v>212</v>
      </c>
      <c r="B213" t="s">
        <v>213</v>
      </c>
      <c r="C213" t="str">
        <f>HYPERLINK("https://talan.bank.gov.ua/get-user-certificate/IqfmWl42y0tRLysuhjx3","Завантажити сертифікат")</f>
        <v>Завантажити сертифікат</v>
      </c>
    </row>
    <row r="214" spans="1:3" x14ac:dyDescent="0.3">
      <c r="A214">
        <v>213</v>
      </c>
      <c r="B214" t="s">
        <v>214</v>
      </c>
      <c r="C214" t="str">
        <f>HYPERLINK("https://talan.bank.gov.ua/get-user-certificate/IqfmWtL6BElYkT3hqz0J","Завантажити сертифікат")</f>
        <v>Завантажити сертифікат</v>
      </c>
    </row>
    <row r="215" spans="1:3" x14ac:dyDescent="0.3">
      <c r="A215">
        <v>214</v>
      </c>
      <c r="B215" t="s">
        <v>215</v>
      </c>
      <c r="C215" t="str">
        <f>HYPERLINK("https://talan.bank.gov.ua/get-user-certificate/IqfmWf8yPUyZuOTPf7eR","Завантажити сертифікат")</f>
        <v>Завантажити сертифікат</v>
      </c>
    </row>
    <row r="216" spans="1:3" x14ac:dyDescent="0.3">
      <c r="A216">
        <v>215</v>
      </c>
      <c r="B216" t="s">
        <v>216</v>
      </c>
      <c r="C216" t="str">
        <f>HYPERLINK("https://talan.bank.gov.ua/get-user-certificate/IqfmWpQSrYF40-mJ7tt3","Завантажити сертифікат")</f>
        <v>Завантажити сертифікат</v>
      </c>
    </row>
    <row r="217" spans="1:3" x14ac:dyDescent="0.3">
      <c r="A217">
        <v>216</v>
      </c>
      <c r="B217" t="s">
        <v>217</v>
      </c>
      <c r="C217" t="str">
        <f>HYPERLINK("https://talan.bank.gov.ua/get-user-certificate/IqfmW-JNY9zQUUTnY44P","Завантажити сертифікат")</f>
        <v>Завантажити сертифікат</v>
      </c>
    </row>
    <row r="218" spans="1:3" x14ac:dyDescent="0.3">
      <c r="A218">
        <v>217</v>
      </c>
      <c r="B218" t="s">
        <v>218</v>
      </c>
      <c r="C218" t="str">
        <f>HYPERLINK("https://talan.bank.gov.ua/get-user-certificate/IqfmW3NzOZoC2hON1w7p","Завантажити сертифікат")</f>
        <v>Завантажити сертифікат</v>
      </c>
    </row>
    <row r="219" spans="1:3" x14ac:dyDescent="0.3">
      <c r="A219">
        <v>218</v>
      </c>
      <c r="B219" t="s">
        <v>219</v>
      </c>
      <c r="C219" t="str">
        <f>HYPERLINK("https://talan.bank.gov.ua/get-user-certificate/IqfmWVstibDgguDWzKiq","Завантажити сертифікат")</f>
        <v>Завантажити сертифікат</v>
      </c>
    </row>
    <row r="220" spans="1:3" x14ac:dyDescent="0.3">
      <c r="A220">
        <v>219</v>
      </c>
      <c r="B220" t="s">
        <v>220</v>
      </c>
      <c r="C220" t="str">
        <f>HYPERLINK("https://talan.bank.gov.ua/get-user-certificate/IqfmWWeyMu46_jNJnRZZ","Завантажити сертифікат")</f>
        <v>Завантажити сертифікат</v>
      </c>
    </row>
    <row r="221" spans="1:3" x14ac:dyDescent="0.3">
      <c r="A221">
        <v>220</v>
      </c>
      <c r="B221" t="s">
        <v>221</v>
      </c>
      <c r="C221" t="str">
        <f>HYPERLINK("https://talan.bank.gov.ua/get-user-certificate/IqfmWZX5leg8UPudT_KD","Завантажити сертифікат")</f>
        <v>Завантажити сертифікат</v>
      </c>
    </row>
    <row r="222" spans="1:3" x14ac:dyDescent="0.3">
      <c r="A222">
        <v>221</v>
      </c>
      <c r="B222" t="s">
        <v>222</v>
      </c>
      <c r="C222" t="str">
        <f>HYPERLINK("https://talan.bank.gov.ua/get-user-certificate/IqfmWgXDOqG-uBmFiFLT","Завантажити сертифікат")</f>
        <v>Завантажити сертифікат</v>
      </c>
    </row>
    <row r="223" spans="1:3" x14ac:dyDescent="0.3">
      <c r="A223">
        <v>222</v>
      </c>
      <c r="B223" t="s">
        <v>223</v>
      </c>
      <c r="C223" t="str">
        <f>HYPERLINK("https://talan.bank.gov.ua/get-user-certificate/IqfmW_woRhTCCv7fd7mr","Завантажити сертифікат")</f>
        <v>Завантажити сертифікат</v>
      </c>
    </row>
    <row r="224" spans="1:3" x14ac:dyDescent="0.3">
      <c r="A224">
        <v>223</v>
      </c>
      <c r="B224" t="s">
        <v>224</v>
      </c>
      <c r="C224" t="str">
        <f>HYPERLINK("https://talan.bank.gov.ua/get-user-certificate/IqfmWxFsW-6idtMdZY5-","Завантажити сертифікат")</f>
        <v>Завантажити сертифікат</v>
      </c>
    </row>
    <row r="225" spans="1:3" x14ac:dyDescent="0.3">
      <c r="A225">
        <v>224</v>
      </c>
      <c r="B225" t="s">
        <v>225</v>
      </c>
      <c r="C225" t="str">
        <f>HYPERLINK("https://talan.bank.gov.ua/get-user-certificate/IqfmW3CAWQGcw3Go9Cfi","Завантажити сертифікат")</f>
        <v>Завантажити сертифікат</v>
      </c>
    </row>
    <row r="226" spans="1:3" x14ac:dyDescent="0.3">
      <c r="A226">
        <v>225</v>
      </c>
      <c r="B226" t="s">
        <v>226</v>
      </c>
      <c r="C226" t="str">
        <f>HYPERLINK("https://talan.bank.gov.ua/get-user-certificate/IqfmWv_17YtHWKxghT88","Завантажити сертифікат")</f>
        <v>Завантажити сертифікат</v>
      </c>
    </row>
    <row r="227" spans="1:3" x14ac:dyDescent="0.3">
      <c r="A227">
        <v>226</v>
      </c>
      <c r="B227" t="s">
        <v>227</v>
      </c>
      <c r="C227" t="str">
        <f>HYPERLINK("https://talan.bank.gov.ua/get-user-certificate/IqfmWeRXLmYKosWe5ZqK","Завантажити сертифікат")</f>
        <v>Завантажити сертифікат</v>
      </c>
    </row>
    <row r="228" spans="1:3" x14ac:dyDescent="0.3">
      <c r="A228">
        <v>227</v>
      </c>
      <c r="B228" t="s">
        <v>228</v>
      </c>
      <c r="C228" t="str">
        <f>HYPERLINK("https://talan.bank.gov.ua/get-user-certificate/IqfmWY94xmj-MT1fDM-A","Завантажити сертифікат")</f>
        <v>Завантажити сертифікат</v>
      </c>
    </row>
    <row r="229" spans="1:3" x14ac:dyDescent="0.3">
      <c r="A229">
        <v>228</v>
      </c>
      <c r="B229" t="s">
        <v>229</v>
      </c>
      <c r="C229" t="str">
        <f>HYPERLINK("https://talan.bank.gov.ua/get-user-certificate/IqfmWWNDiDeM70CCu1A9","Завантажити сертифікат")</f>
        <v>Завантажити сертифікат</v>
      </c>
    </row>
    <row r="230" spans="1:3" x14ac:dyDescent="0.3">
      <c r="A230">
        <v>229</v>
      </c>
      <c r="B230" t="s">
        <v>230</v>
      </c>
      <c r="C230" t="str">
        <f>HYPERLINK("https://talan.bank.gov.ua/get-user-certificate/IqfmWxM55PdDkfdz60ON","Завантажити сертифікат")</f>
        <v>Завантажити сертифікат</v>
      </c>
    </row>
    <row r="231" spans="1:3" x14ac:dyDescent="0.3">
      <c r="A231">
        <v>230</v>
      </c>
      <c r="B231" t="s">
        <v>231</v>
      </c>
      <c r="C231" t="str">
        <f>HYPERLINK("https://talan.bank.gov.ua/get-user-certificate/IqfmWPFf403b_xkDP3cX","Завантажити сертифікат")</f>
        <v>Завантажити сертифікат</v>
      </c>
    </row>
    <row r="232" spans="1:3" x14ac:dyDescent="0.3">
      <c r="A232">
        <v>231</v>
      </c>
      <c r="B232" t="s">
        <v>232</v>
      </c>
      <c r="C232" t="str">
        <f>HYPERLINK("https://talan.bank.gov.ua/get-user-certificate/IqfmWdtW-e4N7de3hhgi","Завантажити сертифікат")</f>
        <v>Завантажити сертифікат</v>
      </c>
    </row>
    <row r="233" spans="1:3" x14ac:dyDescent="0.3">
      <c r="A233">
        <v>232</v>
      </c>
      <c r="B233" t="s">
        <v>233</v>
      </c>
      <c r="C233" t="str">
        <f>HYPERLINK("https://talan.bank.gov.ua/get-user-certificate/IqfmWqeUxwt4qC86cDeP","Завантажити сертифікат")</f>
        <v>Завантажити сертифікат</v>
      </c>
    </row>
    <row r="234" spans="1:3" x14ac:dyDescent="0.3">
      <c r="A234">
        <v>233</v>
      </c>
      <c r="B234" t="s">
        <v>234</v>
      </c>
      <c r="C234" t="str">
        <f>HYPERLINK("https://talan.bank.gov.ua/get-user-certificate/IqfmWo5GTv0DS7SzOkep","Завантажити сертифікат")</f>
        <v>Завантажити сертифікат</v>
      </c>
    </row>
    <row r="235" spans="1:3" x14ac:dyDescent="0.3">
      <c r="A235">
        <v>234</v>
      </c>
      <c r="B235" t="s">
        <v>235</v>
      </c>
      <c r="C235" t="str">
        <f>HYPERLINK("https://talan.bank.gov.ua/get-user-certificate/IqfmWdas8s0nwOnYwcsY","Завантажити сертифікат")</f>
        <v>Завантажити сертифікат</v>
      </c>
    </row>
    <row r="236" spans="1:3" x14ac:dyDescent="0.3">
      <c r="A236">
        <v>235</v>
      </c>
      <c r="B236" t="s">
        <v>236</v>
      </c>
      <c r="C236" t="str">
        <f>HYPERLINK("https://talan.bank.gov.ua/get-user-certificate/IqfmW1UMmnMUmYBFm-DS","Завантажити сертифікат")</f>
        <v>Завантажити сертифікат</v>
      </c>
    </row>
    <row r="237" spans="1:3" x14ac:dyDescent="0.3">
      <c r="A237">
        <v>236</v>
      </c>
      <c r="B237" t="s">
        <v>237</v>
      </c>
      <c r="C237" t="str">
        <f>HYPERLINK("https://talan.bank.gov.ua/get-user-certificate/IqfmWXLg7E_Pz0Ss392H","Завантажити сертифікат")</f>
        <v>Завантажити сертифікат</v>
      </c>
    </row>
    <row r="238" spans="1:3" x14ac:dyDescent="0.3">
      <c r="A238">
        <v>237</v>
      </c>
      <c r="B238" t="s">
        <v>238</v>
      </c>
      <c r="C238" t="str">
        <f>HYPERLINK("https://talan.bank.gov.ua/get-user-certificate/IqfmW90rVENCQ13zRaF9","Завантажити сертифікат")</f>
        <v>Завантажити сертифікат</v>
      </c>
    </row>
    <row r="239" spans="1:3" x14ac:dyDescent="0.3">
      <c r="A239">
        <v>238</v>
      </c>
      <c r="B239" t="s">
        <v>239</v>
      </c>
      <c r="C239" t="str">
        <f>HYPERLINK("https://talan.bank.gov.ua/get-user-certificate/IqfmWRVZ3qSDjViqS6CJ","Завантажити сертифікат")</f>
        <v>Завантажити сертифікат</v>
      </c>
    </row>
    <row r="240" spans="1:3" x14ac:dyDescent="0.3">
      <c r="A240">
        <v>239</v>
      </c>
      <c r="B240" t="s">
        <v>240</v>
      </c>
      <c r="C240" t="str">
        <f>HYPERLINK("https://talan.bank.gov.ua/get-user-certificate/IqfmWlrW8s0bRkW_lHNB","Завантажити сертифікат")</f>
        <v>Завантажити сертифікат</v>
      </c>
    </row>
    <row r="241" spans="1:3" x14ac:dyDescent="0.3">
      <c r="A241">
        <v>240</v>
      </c>
      <c r="B241" t="s">
        <v>241</v>
      </c>
      <c r="C241" t="str">
        <f>HYPERLINK("https://talan.bank.gov.ua/get-user-certificate/IqfmWu0qWASZ5m7HNqsp","Завантажити сертифікат")</f>
        <v>Завантажити сертифікат</v>
      </c>
    </row>
    <row r="242" spans="1:3" x14ac:dyDescent="0.3">
      <c r="A242">
        <v>241</v>
      </c>
      <c r="B242" t="s">
        <v>242</v>
      </c>
      <c r="C242" t="str">
        <f>HYPERLINK("https://talan.bank.gov.ua/get-user-certificate/IqfmWVGiryOyIKk5t9j1","Завантажити сертифікат")</f>
        <v>Завантажити сертифікат</v>
      </c>
    </row>
    <row r="243" spans="1:3" x14ac:dyDescent="0.3">
      <c r="A243">
        <v>242</v>
      </c>
      <c r="B243" t="s">
        <v>243</v>
      </c>
      <c r="C243" t="str">
        <f>HYPERLINK("https://talan.bank.gov.ua/get-user-certificate/IqfmWtJv8QgbH-8xhG-n","Завантажити сертифікат")</f>
        <v>Завантажити сертифікат</v>
      </c>
    </row>
    <row r="244" spans="1:3" x14ac:dyDescent="0.3">
      <c r="A244">
        <v>243</v>
      </c>
      <c r="B244" t="s">
        <v>244</v>
      </c>
      <c r="C244" t="str">
        <f>HYPERLINK("https://talan.bank.gov.ua/get-user-certificate/IqfmWMxIT5fFrCLgTwBb","Завантажити сертифікат")</f>
        <v>Завантажити сертифікат</v>
      </c>
    </row>
    <row r="245" spans="1:3" x14ac:dyDescent="0.3">
      <c r="A245">
        <v>244</v>
      </c>
      <c r="B245" t="s">
        <v>245</v>
      </c>
      <c r="C245" t="str">
        <f>HYPERLINK("https://talan.bank.gov.ua/get-user-certificate/IqfmWzGPjP3l4C-SFslY","Завантажити сертифікат")</f>
        <v>Завантажити сертифікат</v>
      </c>
    </row>
    <row r="246" spans="1:3" x14ac:dyDescent="0.3">
      <c r="A246">
        <v>245</v>
      </c>
      <c r="B246" t="s">
        <v>246</v>
      </c>
      <c r="C246" t="str">
        <f>HYPERLINK("https://talan.bank.gov.ua/get-user-certificate/IqfmW4Cjyv6F9kD_Gh0H","Завантажити сертифікат")</f>
        <v>Завантажити сертифікат</v>
      </c>
    </row>
    <row r="247" spans="1:3" x14ac:dyDescent="0.3">
      <c r="A247">
        <v>246</v>
      </c>
      <c r="B247" t="s">
        <v>247</v>
      </c>
      <c r="C247" t="str">
        <f>HYPERLINK("https://talan.bank.gov.ua/get-user-certificate/IqfmWI-k6jE1_EMHwISB","Завантажити сертифікат")</f>
        <v>Завантажити сертифікат</v>
      </c>
    </row>
    <row r="248" spans="1:3" x14ac:dyDescent="0.3">
      <c r="A248">
        <v>247</v>
      </c>
      <c r="B248" t="s">
        <v>248</v>
      </c>
      <c r="C248" t="str">
        <f>HYPERLINK("https://talan.bank.gov.ua/get-user-certificate/IqfmWQtqzp3U-qOHVWJm","Завантажити сертифікат")</f>
        <v>Завантажити сертифікат</v>
      </c>
    </row>
    <row r="249" spans="1:3" x14ac:dyDescent="0.3">
      <c r="A249">
        <v>248</v>
      </c>
      <c r="B249" t="s">
        <v>249</v>
      </c>
      <c r="C249" t="str">
        <f>HYPERLINK("https://talan.bank.gov.ua/get-user-certificate/IqfmWLm0MXh-4Ur0sgu5","Завантажити сертифікат")</f>
        <v>Завантажити сертифікат</v>
      </c>
    </row>
    <row r="250" spans="1:3" x14ac:dyDescent="0.3">
      <c r="A250">
        <v>249</v>
      </c>
      <c r="B250" t="s">
        <v>250</v>
      </c>
      <c r="C250" t="str">
        <f>HYPERLINK("https://talan.bank.gov.ua/get-user-certificate/IqfmWCSNLXycBPBINyLQ","Завантажити сертифікат")</f>
        <v>Завантажити сертифікат</v>
      </c>
    </row>
    <row r="251" spans="1:3" x14ac:dyDescent="0.3">
      <c r="A251">
        <v>250</v>
      </c>
      <c r="B251" t="s">
        <v>251</v>
      </c>
      <c r="C251" t="str">
        <f>HYPERLINK("https://talan.bank.gov.ua/get-user-certificate/IqfmWhiA1VFdlXYhyFxR","Завантажити сертифікат")</f>
        <v>Завантажити сертифікат</v>
      </c>
    </row>
    <row r="252" spans="1:3" x14ac:dyDescent="0.3">
      <c r="A252">
        <v>251</v>
      </c>
      <c r="B252" t="s">
        <v>252</v>
      </c>
      <c r="C252" t="str">
        <f>HYPERLINK("https://talan.bank.gov.ua/get-user-certificate/IqfmW9MVi6Lr7AnLC-N3","Завантажити сертифікат")</f>
        <v>Завантажити сертифікат</v>
      </c>
    </row>
    <row r="253" spans="1:3" x14ac:dyDescent="0.3">
      <c r="A253">
        <v>252</v>
      </c>
      <c r="B253" t="s">
        <v>253</v>
      </c>
      <c r="C253" t="str">
        <f>HYPERLINK("https://talan.bank.gov.ua/get-user-certificate/IqfmWayZ2xzL7G2uUb0j","Завантажити сертифікат")</f>
        <v>Завантажити сертифікат</v>
      </c>
    </row>
    <row r="254" spans="1:3" x14ac:dyDescent="0.3">
      <c r="A254">
        <v>253</v>
      </c>
      <c r="B254" t="s">
        <v>254</v>
      </c>
      <c r="C254" t="str">
        <f>HYPERLINK("https://talan.bank.gov.ua/get-user-certificate/IqfmWJRCIawfHUTVNM4G","Завантажити сертифікат")</f>
        <v>Завантажити сертифікат</v>
      </c>
    </row>
    <row r="255" spans="1:3" x14ac:dyDescent="0.3">
      <c r="A255">
        <v>254</v>
      </c>
      <c r="B255" t="s">
        <v>255</v>
      </c>
      <c r="C255" t="str">
        <f>HYPERLINK("https://talan.bank.gov.ua/get-user-certificate/IqfmWlv8QfXg_vBud_R9","Завантажити сертифікат")</f>
        <v>Завантажити сертифікат</v>
      </c>
    </row>
    <row r="256" spans="1:3" x14ac:dyDescent="0.3">
      <c r="A256">
        <v>255</v>
      </c>
      <c r="B256" t="s">
        <v>256</v>
      </c>
      <c r="C256" t="str">
        <f>HYPERLINK("https://talan.bank.gov.ua/get-user-certificate/IqfmWui-wKmPKQqKucAR","Завантажити сертифікат")</f>
        <v>Завантажити сертифікат</v>
      </c>
    </row>
    <row r="257" spans="1:3" x14ac:dyDescent="0.3">
      <c r="A257">
        <v>256</v>
      </c>
      <c r="B257" t="s">
        <v>257</v>
      </c>
      <c r="C257" t="str">
        <f>HYPERLINK("https://talan.bank.gov.ua/get-user-certificate/IqfmWUxMoqEvpXQwzyx3","Завантажити сертифікат")</f>
        <v>Завантажити сертифікат</v>
      </c>
    </row>
    <row r="258" spans="1:3" x14ac:dyDescent="0.3">
      <c r="A258">
        <v>257</v>
      </c>
      <c r="B258" t="s">
        <v>258</v>
      </c>
      <c r="C258" t="str">
        <f>HYPERLINK("https://talan.bank.gov.ua/get-user-certificate/IqfmWI5lMalZzHGQDvgo","Завантажити сертифікат")</f>
        <v>Завантажити сертифікат</v>
      </c>
    </row>
    <row r="259" spans="1:3" x14ac:dyDescent="0.3">
      <c r="A259">
        <v>258</v>
      </c>
      <c r="B259" t="s">
        <v>259</v>
      </c>
      <c r="C259" t="str">
        <f>HYPERLINK("https://talan.bank.gov.ua/get-user-certificate/IqfmWEfeu3EyApdTkBKb","Завантажити сертифікат")</f>
        <v>Завантажити сертифікат</v>
      </c>
    </row>
    <row r="260" spans="1:3" x14ac:dyDescent="0.3">
      <c r="A260">
        <v>259</v>
      </c>
      <c r="B260" t="s">
        <v>260</v>
      </c>
      <c r="C260" t="str">
        <f>HYPERLINK("https://talan.bank.gov.ua/get-user-certificate/IqfmW6NjzVHpS8gx-bx8","Завантажити сертифікат")</f>
        <v>Завантажити сертифікат</v>
      </c>
    </row>
    <row r="261" spans="1:3" x14ac:dyDescent="0.3">
      <c r="A261">
        <v>260</v>
      </c>
      <c r="B261" t="s">
        <v>261</v>
      </c>
      <c r="C261" t="str">
        <f>HYPERLINK("https://talan.bank.gov.ua/get-user-certificate/IqfmWkbfPP2yNsYJ4iE6","Завантажити сертифікат")</f>
        <v>Завантажити сертифікат</v>
      </c>
    </row>
    <row r="262" spans="1:3" x14ac:dyDescent="0.3">
      <c r="A262">
        <v>261</v>
      </c>
      <c r="B262" t="s">
        <v>262</v>
      </c>
      <c r="C262" t="str">
        <f>HYPERLINK("https://talan.bank.gov.ua/get-user-certificate/IqfmWSkO_S7tUrwfhyrF","Завантажити сертифікат")</f>
        <v>Завантажити сертифікат</v>
      </c>
    </row>
    <row r="263" spans="1:3" x14ac:dyDescent="0.3">
      <c r="A263">
        <v>262</v>
      </c>
      <c r="B263" t="s">
        <v>263</v>
      </c>
      <c r="C263" t="str">
        <f>HYPERLINK("https://talan.bank.gov.ua/get-user-certificate/IqfmWF8Soaqe8aCiYVsf","Завантажити сертифікат")</f>
        <v>Завантажити сертифікат</v>
      </c>
    </row>
    <row r="264" spans="1:3" x14ac:dyDescent="0.3">
      <c r="A264">
        <v>263</v>
      </c>
      <c r="B264" t="s">
        <v>264</v>
      </c>
      <c r="C264" t="str">
        <f>HYPERLINK("https://talan.bank.gov.ua/get-user-certificate/IqfmWcfUFu0J-Or6TIdi","Завантажити сертифікат")</f>
        <v>Завантажити сертифікат</v>
      </c>
    </row>
    <row r="265" spans="1:3" x14ac:dyDescent="0.3">
      <c r="A265">
        <v>264</v>
      </c>
      <c r="B265" t="s">
        <v>265</v>
      </c>
      <c r="C265" t="str">
        <f>HYPERLINK("https://talan.bank.gov.ua/get-user-certificate/IqfmWA4aLHCDpvpiuI1O","Завантажити сертифікат")</f>
        <v>Завантажити сертифікат</v>
      </c>
    </row>
    <row r="266" spans="1:3" x14ac:dyDescent="0.3">
      <c r="A266">
        <v>265</v>
      </c>
      <c r="B266" t="s">
        <v>266</v>
      </c>
      <c r="C266" t="str">
        <f>HYPERLINK("https://talan.bank.gov.ua/get-user-certificate/IqfmW1x4ABzdvHaf9A1L","Завантажити сертифікат")</f>
        <v>Завантажити сертифікат</v>
      </c>
    </row>
    <row r="267" spans="1:3" x14ac:dyDescent="0.3">
      <c r="A267">
        <v>266</v>
      </c>
      <c r="B267" t="s">
        <v>267</v>
      </c>
      <c r="C267" t="str">
        <f>HYPERLINK("https://talan.bank.gov.ua/get-user-certificate/IqfmWS0iqMmEWKVs8q0M","Завантажити сертифікат")</f>
        <v>Завантажити сертифікат</v>
      </c>
    </row>
    <row r="268" spans="1:3" x14ac:dyDescent="0.3">
      <c r="A268">
        <v>267</v>
      </c>
      <c r="B268" t="s">
        <v>268</v>
      </c>
      <c r="C268" t="str">
        <f>HYPERLINK("https://talan.bank.gov.ua/get-user-certificate/IqfmWGHxaRhVpcG7_-UT","Завантажити сертифікат")</f>
        <v>Завантажити сертифікат</v>
      </c>
    </row>
    <row r="269" spans="1:3" x14ac:dyDescent="0.3">
      <c r="A269">
        <v>268</v>
      </c>
      <c r="B269" t="s">
        <v>269</v>
      </c>
      <c r="C269" t="str">
        <f>HYPERLINK("https://talan.bank.gov.ua/get-user-certificate/IqfmWZSyAjhwhLD7q3rc","Завантажити сертифікат")</f>
        <v>Завантажити сертифікат</v>
      </c>
    </row>
    <row r="270" spans="1:3" x14ac:dyDescent="0.3">
      <c r="A270">
        <v>269</v>
      </c>
      <c r="B270" t="s">
        <v>270</v>
      </c>
      <c r="C270" t="str">
        <f>HYPERLINK("https://talan.bank.gov.ua/get-user-certificate/IqfmWtU_Iui_4PXuB-wK","Завантажити сертифікат")</f>
        <v>Завантажити сертифікат</v>
      </c>
    </row>
    <row r="271" spans="1:3" x14ac:dyDescent="0.3">
      <c r="A271">
        <v>270</v>
      </c>
      <c r="B271" t="s">
        <v>271</v>
      </c>
      <c r="C271" t="str">
        <f>HYPERLINK("https://talan.bank.gov.ua/get-user-certificate/IqfmWLh97CDEaLUY4EPO","Завантажити сертифікат")</f>
        <v>Завантажити сертифікат</v>
      </c>
    </row>
    <row r="272" spans="1:3" x14ac:dyDescent="0.3">
      <c r="A272">
        <v>271</v>
      </c>
      <c r="B272" t="s">
        <v>272</v>
      </c>
      <c r="C272" t="str">
        <f>HYPERLINK("https://talan.bank.gov.ua/get-user-certificate/IqfmWDy1W1oqlg5sOE8T","Завантажити сертифікат")</f>
        <v>Завантажити сертифікат</v>
      </c>
    </row>
    <row r="273" spans="1:3" x14ac:dyDescent="0.3">
      <c r="A273">
        <v>272</v>
      </c>
      <c r="B273" t="s">
        <v>273</v>
      </c>
      <c r="C273" t="str">
        <f>HYPERLINK("https://talan.bank.gov.ua/get-user-certificate/IqfmWFifLxAGABJ566j2","Завантажити сертифікат")</f>
        <v>Завантажити сертифікат</v>
      </c>
    </row>
    <row r="274" spans="1:3" x14ac:dyDescent="0.3">
      <c r="A274">
        <v>273</v>
      </c>
      <c r="B274" t="s">
        <v>274</v>
      </c>
      <c r="C274" t="str">
        <f>HYPERLINK("https://talan.bank.gov.ua/get-user-certificate/IqfmWS8eRw1DzKPGHHnx","Завантажити сертифікат")</f>
        <v>Завантажити сертифікат</v>
      </c>
    </row>
    <row r="275" spans="1:3" x14ac:dyDescent="0.3">
      <c r="A275">
        <v>274</v>
      </c>
      <c r="B275" t="s">
        <v>275</v>
      </c>
      <c r="C275" t="str">
        <f>HYPERLINK("https://talan.bank.gov.ua/get-user-certificate/IqfmWNIkP8FKcnxJLKDb","Завантажити сертифікат")</f>
        <v>Завантажити сертифікат</v>
      </c>
    </row>
    <row r="276" spans="1:3" x14ac:dyDescent="0.3">
      <c r="A276">
        <v>275</v>
      </c>
      <c r="B276" t="s">
        <v>276</v>
      </c>
      <c r="C276" t="str">
        <f>HYPERLINK("https://talan.bank.gov.ua/get-user-certificate/IqfmWS00bi0kFefrOsiQ","Завантажити сертифікат")</f>
        <v>Завантажити сертифікат</v>
      </c>
    </row>
    <row r="277" spans="1:3" x14ac:dyDescent="0.3">
      <c r="A277">
        <v>276</v>
      </c>
      <c r="B277" t="s">
        <v>277</v>
      </c>
      <c r="C277" t="str">
        <f>HYPERLINK("https://talan.bank.gov.ua/get-user-certificate/IqfmW-5_2DrEz3IivYdA","Завантажити сертифікат")</f>
        <v>Завантажити сертифікат</v>
      </c>
    </row>
    <row r="278" spans="1:3" x14ac:dyDescent="0.3">
      <c r="A278">
        <v>277</v>
      </c>
      <c r="B278" t="s">
        <v>278</v>
      </c>
      <c r="C278" t="str">
        <f>HYPERLINK("https://talan.bank.gov.ua/get-user-certificate/IqfmW2I1gRNfQXLUUTQQ","Завантажити сертифікат")</f>
        <v>Завантажити сертифікат</v>
      </c>
    </row>
    <row r="279" spans="1:3" x14ac:dyDescent="0.3">
      <c r="A279">
        <v>278</v>
      </c>
      <c r="B279" t="s">
        <v>279</v>
      </c>
      <c r="C279" t="str">
        <f>HYPERLINK("https://talan.bank.gov.ua/get-user-certificate/IqfmWYHBIs2WjrVL1_c4","Завантажити сертифікат")</f>
        <v>Завантажити сертифікат</v>
      </c>
    </row>
    <row r="280" spans="1:3" x14ac:dyDescent="0.3">
      <c r="A280">
        <v>279</v>
      </c>
      <c r="B280" t="s">
        <v>280</v>
      </c>
      <c r="C280" t="str">
        <f>HYPERLINK("https://talan.bank.gov.ua/get-user-certificate/IqfmWO0_O9QLoY9o1OsO","Завантажити сертифікат")</f>
        <v>Завантажити сертифікат</v>
      </c>
    </row>
    <row r="281" spans="1:3" x14ac:dyDescent="0.3">
      <c r="A281">
        <v>280</v>
      </c>
      <c r="B281" t="s">
        <v>281</v>
      </c>
      <c r="C281" t="str">
        <f>HYPERLINK("https://talan.bank.gov.ua/get-user-certificate/IqfmW3f3IRFpIXWkvWqU","Завантажити сертифікат")</f>
        <v>Завантажити сертифікат</v>
      </c>
    </row>
    <row r="282" spans="1:3" x14ac:dyDescent="0.3">
      <c r="A282">
        <v>281</v>
      </c>
      <c r="B282" t="s">
        <v>282</v>
      </c>
      <c r="C282" t="str">
        <f>HYPERLINK("https://talan.bank.gov.ua/get-user-certificate/IqfmW23dixI3FBDem6KS","Завантажити сертифікат")</f>
        <v>Завантажити сертифікат</v>
      </c>
    </row>
    <row r="283" spans="1:3" x14ac:dyDescent="0.3">
      <c r="A283">
        <v>282</v>
      </c>
      <c r="B283" t="s">
        <v>283</v>
      </c>
      <c r="C283" t="str">
        <f>HYPERLINK("https://talan.bank.gov.ua/get-user-certificate/IqfmWyU3zjrbb1p51khq","Завантажити сертифікат")</f>
        <v>Завантажити сертифікат</v>
      </c>
    </row>
    <row r="284" spans="1:3" x14ac:dyDescent="0.3">
      <c r="A284">
        <v>283</v>
      </c>
      <c r="B284" t="s">
        <v>284</v>
      </c>
      <c r="C284" t="str">
        <f>HYPERLINK("https://talan.bank.gov.ua/get-user-certificate/IqfmW58SasJybiLmd6VE","Завантажити сертифікат")</f>
        <v>Завантажити сертифікат</v>
      </c>
    </row>
    <row r="285" spans="1:3" x14ac:dyDescent="0.3">
      <c r="A285">
        <v>284</v>
      </c>
      <c r="B285" t="s">
        <v>285</v>
      </c>
      <c r="C285" t="str">
        <f>HYPERLINK("https://talan.bank.gov.ua/get-user-certificate/IqfmW65tRBq6ZVX22NvU","Завантажити сертифікат")</f>
        <v>Завантажити сертифікат</v>
      </c>
    </row>
    <row r="286" spans="1:3" x14ac:dyDescent="0.3">
      <c r="A286">
        <v>285</v>
      </c>
      <c r="B286" t="s">
        <v>286</v>
      </c>
      <c r="C286" t="str">
        <f>HYPERLINK("https://talan.bank.gov.ua/get-user-certificate/IqfmWyit8vyBNvygeVA-","Завантажити сертифікат")</f>
        <v>Завантажити сертифікат</v>
      </c>
    </row>
    <row r="287" spans="1:3" x14ac:dyDescent="0.3">
      <c r="A287">
        <v>286</v>
      </c>
      <c r="B287" t="s">
        <v>287</v>
      </c>
      <c r="C287" t="str">
        <f>HYPERLINK("https://talan.bank.gov.ua/get-user-certificate/IqfmWTuP-Rovf0VW6hTh","Завантажити сертифікат")</f>
        <v>Завантажити сертифікат</v>
      </c>
    </row>
    <row r="288" spans="1:3" x14ac:dyDescent="0.3">
      <c r="A288">
        <v>287</v>
      </c>
      <c r="B288" t="s">
        <v>288</v>
      </c>
      <c r="C288" t="str">
        <f>HYPERLINK("https://talan.bank.gov.ua/get-user-certificate/IqfmWbhuVofJYmwDTBDw","Завантажити сертифікат")</f>
        <v>Завантажити сертифікат</v>
      </c>
    </row>
    <row r="289" spans="1:3" x14ac:dyDescent="0.3">
      <c r="A289">
        <v>288</v>
      </c>
      <c r="B289" t="s">
        <v>289</v>
      </c>
      <c r="C289" t="str">
        <f>HYPERLINK("https://talan.bank.gov.ua/get-user-certificate/IqfmWWYvlAJcux5PCW4_","Завантажити сертифікат")</f>
        <v>Завантажити сертифікат</v>
      </c>
    </row>
    <row r="290" spans="1:3" x14ac:dyDescent="0.3">
      <c r="A290">
        <v>289</v>
      </c>
      <c r="B290" t="s">
        <v>290</v>
      </c>
      <c r="C290" t="str">
        <f>HYPERLINK("https://talan.bank.gov.ua/get-user-certificate/IqfmWMTww83YwnZ-pEAJ","Завантажити сертифікат")</f>
        <v>Завантажити сертифікат</v>
      </c>
    </row>
    <row r="291" spans="1:3" x14ac:dyDescent="0.3">
      <c r="A291">
        <v>290</v>
      </c>
      <c r="B291" t="s">
        <v>291</v>
      </c>
      <c r="C291" t="str">
        <f>HYPERLINK("https://talan.bank.gov.ua/get-user-certificate/IqfmWPP2vyYwNDxE5JzR","Завантажити сертифікат")</f>
        <v>Завантажити сертифікат</v>
      </c>
    </row>
    <row r="292" spans="1:3" x14ac:dyDescent="0.3">
      <c r="A292">
        <v>291</v>
      </c>
      <c r="B292" t="s">
        <v>292</v>
      </c>
      <c r="C292" t="str">
        <f>HYPERLINK("https://talan.bank.gov.ua/get-user-certificate/IqfmWQHDQSXh9OxV2FEt","Завантажити сертифікат")</f>
        <v>Завантажити сертифікат</v>
      </c>
    </row>
    <row r="293" spans="1:3" x14ac:dyDescent="0.3">
      <c r="A293">
        <v>292</v>
      </c>
      <c r="B293" t="s">
        <v>293</v>
      </c>
      <c r="C293" t="str">
        <f>HYPERLINK("https://talan.bank.gov.ua/get-user-certificate/IqfmWItaz_MK2JfW-g6D","Завантажити сертифікат")</f>
        <v>Завантажити сертифікат</v>
      </c>
    </row>
    <row r="294" spans="1:3" x14ac:dyDescent="0.3">
      <c r="A294">
        <v>293</v>
      </c>
      <c r="B294" t="s">
        <v>294</v>
      </c>
      <c r="C294" t="str">
        <f>HYPERLINK("https://talan.bank.gov.ua/get-user-certificate/IqfmWD4CrwpvxbB_GdZH","Завантажити сертифікат")</f>
        <v>Завантажити сертифікат</v>
      </c>
    </row>
    <row r="295" spans="1:3" x14ac:dyDescent="0.3">
      <c r="A295">
        <v>294</v>
      </c>
      <c r="B295" t="s">
        <v>295</v>
      </c>
      <c r="C295" t="str">
        <f>HYPERLINK("https://talan.bank.gov.ua/get-user-certificate/IqfmWhyb4WoxnPlO04gE","Завантажити сертифікат")</f>
        <v>Завантажити сертифікат</v>
      </c>
    </row>
    <row r="296" spans="1:3" x14ac:dyDescent="0.3">
      <c r="A296">
        <v>295</v>
      </c>
      <c r="B296" t="s">
        <v>296</v>
      </c>
      <c r="C296" t="str">
        <f>HYPERLINK("https://talan.bank.gov.ua/get-user-certificate/IqfmWU0p9XjkMR5gnsaL","Завантажити сертифікат")</f>
        <v>Завантажити сертифікат</v>
      </c>
    </row>
    <row r="297" spans="1:3" x14ac:dyDescent="0.3">
      <c r="A297">
        <v>296</v>
      </c>
      <c r="B297" t="s">
        <v>297</v>
      </c>
      <c r="C297" t="str">
        <f>HYPERLINK("https://talan.bank.gov.ua/get-user-certificate/IqfmWLteqy58iS9siIgW","Завантажити сертифікат")</f>
        <v>Завантажити сертифікат</v>
      </c>
    </row>
    <row r="298" spans="1:3" x14ac:dyDescent="0.3">
      <c r="A298">
        <v>297</v>
      </c>
      <c r="B298" t="s">
        <v>298</v>
      </c>
      <c r="C298" t="str">
        <f>HYPERLINK("https://talan.bank.gov.ua/get-user-certificate/IqfmWUKa-zMc5xAx1UJU","Завантажити сертифікат")</f>
        <v>Завантажити сертифікат</v>
      </c>
    </row>
    <row r="299" spans="1:3" x14ac:dyDescent="0.3">
      <c r="A299">
        <v>298</v>
      </c>
      <c r="B299" t="s">
        <v>299</v>
      </c>
      <c r="C299" t="str">
        <f>HYPERLINK("https://talan.bank.gov.ua/get-user-certificate/IqfmWixbEIsoUnQsLm3g","Завантажити сертифікат")</f>
        <v>Завантажити сертифікат</v>
      </c>
    </row>
    <row r="300" spans="1:3" x14ac:dyDescent="0.3">
      <c r="A300">
        <v>299</v>
      </c>
      <c r="B300" t="s">
        <v>300</v>
      </c>
      <c r="C300" t="str">
        <f>HYPERLINK("https://talan.bank.gov.ua/get-user-certificate/IqfmWJxTGpBML6w2WGfu","Завантажити сертифікат")</f>
        <v>Завантажити сертифікат</v>
      </c>
    </row>
    <row r="301" spans="1:3" x14ac:dyDescent="0.3">
      <c r="A301">
        <v>300</v>
      </c>
      <c r="B301" t="s">
        <v>301</v>
      </c>
      <c r="C301" t="str">
        <f>HYPERLINK("https://talan.bank.gov.ua/get-user-certificate/IqfmWolHyQAnLLWTlJBC","Завантажити сертифікат")</f>
        <v>Завантажити сертифікат</v>
      </c>
    </row>
    <row r="302" spans="1:3" x14ac:dyDescent="0.3">
      <c r="A302">
        <v>301</v>
      </c>
      <c r="B302" t="s">
        <v>302</v>
      </c>
      <c r="C302" t="str">
        <f>HYPERLINK("https://talan.bank.gov.ua/get-user-certificate/IqfmWiN9cn7adwODdY6_","Завантажити сертифікат")</f>
        <v>Завантажити сертифікат</v>
      </c>
    </row>
    <row r="303" spans="1:3" x14ac:dyDescent="0.3">
      <c r="A303">
        <v>302</v>
      </c>
      <c r="B303" t="s">
        <v>303</v>
      </c>
      <c r="C303" t="str">
        <f>HYPERLINK("https://talan.bank.gov.ua/get-user-certificate/IqfmWjWBGWVSJP9FEDIl","Завантажити сертифікат")</f>
        <v>Завантажити сертифікат</v>
      </c>
    </row>
    <row r="304" spans="1:3" x14ac:dyDescent="0.3">
      <c r="A304">
        <v>303</v>
      </c>
      <c r="B304" t="s">
        <v>304</v>
      </c>
      <c r="C304" t="str">
        <f>HYPERLINK("https://talan.bank.gov.ua/get-user-certificate/IqfmWfPuxQmdkyLWMDt4","Завантажити сертифікат")</f>
        <v>Завантажити сертифікат</v>
      </c>
    </row>
    <row r="305" spans="1:3" x14ac:dyDescent="0.3">
      <c r="A305">
        <v>304</v>
      </c>
      <c r="B305" t="s">
        <v>305</v>
      </c>
      <c r="C305" t="str">
        <f>HYPERLINK("https://talan.bank.gov.ua/get-user-certificate/IqfmWaJ9lLKC1uTSiMfi","Завантажити сертифікат")</f>
        <v>Завантажити сертифікат</v>
      </c>
    </row>
    <row r="306" spans="1:3" x14ac:dyDescent="0.3">
      <c r="A306">
        <v>305</v>
      </c>
      <c r="B306" t="s">
        <v>306</v>
      </c>
      <c r="C306" t="str">
        <f>HYPERLINK("https://talan.bank.gov.ua/get-user-certificate/IqfmWeoHizJFQQcrgQzu","Завантажити сертифікат")</f>
        <v>Завантажити сертифікат</v>
      </c>
    </row>
    <row r="307" spans="1:3" x14ac:dyDescent="0.3">
      <c r="A307">
        <v>306</v>
      </c>
      <c r="B307" t="s">
        <v>307</v>
      </c>
      <c r="C307" t="str">
        <f>HYPERLINK("https://talan.bank.gov.ua/get-user-certificate/IqfmW3AChqsdDrZRhI88","Завантажити сертифікат")</f>
        <v>Завантажити сертифікат</v>
      </c>
    </row>
    <row r="308" spans="1:3" x14ac:dyDescent="0.3">
      <c r="A308">
        <v>307</v>
      </c>
      <c r="B308" t="s">
        <v>308</v>
      </c>
      <c r="C308" t="str">
        <f>HYPERLINK("https://talan.bank.gov.ua/get-user-certificate/IqfmWCuvuTKs9H-EJ0WK","Завантажити сертифікат")</f>
        <v>Завантажити сертифікат</v>
      </c>
    </row>
    <row r="309" spans="1:3" x14ac:dyDescent="0.3">
      <c r="A309">
        <v>308</v>
      </c>
      <c r="B309" t="s">
        <v>309</v>
      </c>
      <c r="C309" t="str">
        <f>HYPERLINK("https://talan.bank.gov.ua/get-user-certificate/IqfmWBBd-d1BJWYexpVM","Завантажити сертифікат")</f>
        <v>Завантажити сертифікат</v>
      </c>
    </row>
    <row r="310" spans="1:3" x14ac:dyDescent="0.3">
      <c r="A310">
        <v>309</v>
      </c>
      <c r="B310" t="s">
        <v>310</v>
      </c>
      <c r="C310" t="str">
        <f>HYPERLINK("https://talan.bank.gov.ua/get-user-certificate/IqfmW0ThQtiOry6qGK3V","Завантажити сертифікат")</f>
        <v>Завантажити сертифікат</v>
      </c>
    </row>
    <row r="311" spans="1:3" x14ac:dyDescent="0.3">
      <c r="A311">
        <v>310</v>
      </c>
      <c r="B311" t="s">
        <v>311</v>
      </c>
      <c r="C311" t="str">
        <f>HYPERLINK("https://talan.bank.gov.ua/get-user-certificate/IqfmWfuVTDX-wWwTKN3M","Завантажити сертифікат")</f>
        <v>Завантажити сертифікат</v>
      </c>
    </row>
    <row r="312" spans="1:3" x14ac:dyDescent="0.3">
      <c r="A312">
        <v>311</v>
      </c>
      <c r="B312" t="s">
        <v>312</v>
      </c>
      <c r="C312" t="str">
        <f>HYPERLINK("https://talan.bank.gov.ua/get-user-certificate/IqfmWmfFrzF-VG_MSx3f","Завантажити сертифікат")</f>
        <v>Завантажити сертифікат</v>
      </c>
    </row>
    <row r="313" spans="1:3" x14ac:dyDescent="0.3">
      <c r="A313">
        <v>312</v>
      </c>
      <c r="B313" t="s">
        <v>313</v>
      </c>
      <c r="C313" t="str">
        <f>HYPERLINK("https://talan.bank.gov.ua/get-user-certificate/IqfmWEPqH8q3-XxFB8Tg","Завантажити сертифікат")</f>
        <v>Завантажити сертифікат</v>
      </c>
    </row>
    <row r="314" spans="1:3" x14ac:dyDescent="0.3">
      <c r="A314">
        <v>313</v>
      </c>
      <c r="B314" t="s">
        <v>314</v>
      </c>
      <c r="C314" t="str">
        <f>HYPERLINK("https://talan.bank.gov.ua/get-user-certificate/IqfmWLpuiisPJTaosano","Завантажити сертифікат")</f>
        <v>Завантажити сертифікат</v>
      </c>
    </row>
    <row r="315" spans="1:3" x14ac:dyDescent="0.3">
      <c r="A315">
        <v>314</v>
      </c>
      <c r="B315" t="s">
        <v>315</v>
      </c>
      <c r="C315" t="str">
        <f>HYPERLINK("https://talan.bank.gov.ua/get-user-certificate/IqfmW7FDf2u4mnHUdfCx","Завантажити сертифікат")</f>
        <v>Завантажити сертифікат</v>
      </c>
    </row>
    <row r="316" spans="1:3" x14ac:dyDescent="0.3">
      <c r="A316">
        <v>315</v>
      </c>
      <c r="B316" t="s">
        <v>316</v>
      </c>
      <c r="C316" t="str">
        <f>HYPERLINK("https://talan.bank.gov.ua/get-user-certificate/IqfmWNsXprfOrYzbxCqY","Завантажити сертифікат")</f>
        <v>Завантажити сертифікат</v>
      </c>
    </row>
    <row r="317" spans="1:3" x14ac:dyDescent="0.3">
      <c r="A317">
        <v>316</v>
      </c>
      <c r="B317" t="s">
        <v>317</v>
      </c>
      <c r="C317" t="str">
        <f>HYPERLINK("https://talan.bank.gov.ua/get-user-certificate/IqfmWL3ZJb7FI6q3dU_s","Завантажити сертифікат")</f>
        <v>Завантажити сертифікат</v>
      </c>
    </row>
    <row r="318" spans="1:3" x14ac:dyDescent="0.3">
      <c r="A318">
        <v>317</v>
      </c>
      <c r="B318" t="s">
        <v>318</v>
      </c>
      <c r="C318" t="str">
        <f>HYPERLINK("https://talan.bank.gov.ua/get-user-certificate/IqfmW_tPHxlxYyIPcb8k","Завантажити сертифікат")</f>
        <v>Завантажити сертифікат</v>
      </c>
    </row>
    <row r="319" spans="1:3" x14ac:dyDescent="0.3">
      <c r="A319">
        <v>318</v>
      </c>
      <c r="B319" t="s">
        <v>319</v>
      </c>
      <c r="C319" t="str">
        <f>HYPERLINK("https://talan.bank.gov.ua/get-user-certificate/IqfmWDzpBuOdVPTr_f4g","Завантажити сертифікат")</f>
        <v>Завантажити сертифікат</v>
      </c>
    </row>
    <row r="320" spans="1:3" x14ac:dyDescent="0.3">
      <c r="A320">
        <v>319</v>
      </c>
      <c r="B320" t="s">
        <v>320</v>
      </c>
      <c r="C320" t="str">
        <f>HYPERLINK("https://talan.bank.gov.ua/get-user-certificate/IqfmWuDnehKYLEv9ovh9","Завантажити сертифікат")</f>
        <v>Завантажити сертифікат</v>
      </c>
    </row>
    <row r="321" spans="1:3" x14ac:dyDescent="0.3">
      <c r="A321">
        <v>320</v>
      </c>
      <c r="B321" t="s">
        <v>321</v>
      </c>
      <c r="C321" t="str">
        <f>HYPERLINK("https://talan.bank.gov.ua/get-user-certificate/IqfmW4h7wxHsFSrI4qvz","Завантажити сертифікат")</f>
        <v>Завантажити сертифікат</v>
      </c>
    </row>
    <row r="322" spans="1:3" x14ac:dyDescent="0.3">
      <c r="A322">
        <v>321</v>
      </c>
      <c r="B322" t="s">
        <v>322</v>
      </c>
      <c r="C322" t="str">
        <f>HYPERLINK("https://talan.bank.gov.ua/get-user-certificate/IqfmWkpdZbJwkg0rAkwA","Завантажити сертифікат")</f>
        <v>Завантажити сертифікат</v>
      </c>
    </row>
    <row r="323" spans="1:3" x14ac:dyDescent="0.3">
      <c r="A323">
        <v>322</v>
      </c>
      <c r="B323" t="s">
        <v>323</v>
      </c>
      <c r="C323" t="str">
        <f>HYPERLINK("https://talan.bank.gov.ua/get-user-certificate/IqfmWLcey_YEj2klHBEX","Завантажити сертифікат")</f>
        <v>Завантажити сертифікат</v>
      </c>
    </row>
    <row r="324" spans="1:3" x14ac:dyDescent="0.3">
      <c r="A324">
        <v>323</v>
      </c>
      <c r="B324" t="s">
        <v>324</v>
      </c>
      <c r="C324" t="str">
        <f>HYPERLINK("https://talan.bank.gov.ua/get-user-certificate/IqfmW-UtSz9EWoeAFSzd","Завантажити сертифікат")</f>
        <v>Завантажити сертифікат</v>
      </c>
    </row>
    <row r="325" spans="1:3" x14ac:dyDescent="0.3">
      <c r="A325">
        <v>324</v>
      </c>
      <c r="B325" t="s">
        <v>325</v>
      </c>
      <c r="C325" t="str">
        <f>HYPERLINK("https://talan.bank.gov.ua/get-user-certificate/IqfmWszq6Qj0aYSiXGcv","Завантажити сертифікат")</f>
        <v>Завантажити сертифікат</v>
      </c>
    </row>
    <row r="326" spans="1:3" x14ac:dyDescent="0.3">
      <c r="A326">
        <v>325</v>
      </c>
      <c r="B326" t="s">
        <v>326</v>
      </c>
      <c r="C326" t="str">
        <f>HYPERLINK("https://talan.bank.gov.ua/get-user-certificate/IqfmWsxtYrsnTSBL8D3k","Завантажити сертифікат")</f>
        <v>Завантажити сертифікат</v>
      </c>
    </row>
    <row r="327" spans="1:3" x14ac:dyDescent="0.3">
      <c r="A327">
        <v>326</v>
      </c>
      <c r="B327" t="s">
        <v>327</v>
      </c>
      <c r="C327" t="str">
        <f>HYPERLINK("https://talan.bank.gov.ua/get-user-certificate/IqfmWchSQN9Zi6weCqnf","Завантажити сертифікат")</f>
        <v>Завантажити сертифікат</v>
      </c>
    </row>
    <row r="328" spans="1:3" x14ac:dyDescent="0.3">
      <c r="A328">
        <v>327</v>
      </c>
      <c r="B328" t="s">
        <v>328</v>
      </c>
      <c r="C328" t="str">
        <f>HYPERLINK("https://talan.bank.gov.ua/get-user-certificate/IqfmWsQMYzXuPFWdO9am","Завантажити сертифікат")</f>
        <v>Завантажити сертифікат</v>
      </c>
    </row>
    <row r="329" spans="1:3" x14ac:dyDescent="0.3">
      <c r="A329">
        <v>328</v>
      </c>
      <c r="B329" t="s">
        <v>329</v>
      </c>
      <c r="C329" t="str">
        <f>HYPERLINK("https://talan.bank.gov.ua/get-user-certificate/IqfmWfFHeyEyOfCp-yvD","Завантажити сертифікат")</f>
        <v>Завантажити сертифікат</v>
      </c>
    </row>
    <row r="330" spans="1:3" x14ac:dyDescent="0.3">
      <c r="A330">
        <v>329</v>
      </c>
      <c r="B330" t="s">
        <v>330</v>
      </c>
      <c r="C330" t="str">
        <f>HYPERLINK("https://talan.bank.gov.ua/get-user-certificate/IqfmW3xhIK1CdbW7-Kq4","Завантажити сертифікат")</f>
        <v>Завантажити сертифікат</v>
      </c>
    </row>
    <row r="331" spans="1:3" x14ac:dyDescent="0.3">
      <c r="A331">
        <v>330</v>
      </c>
      <c r="B331" t="s">
        <v>331</v>
      </c>
      <c r="C331" t="str">
        <f>HYPERLINK("https://talan.bank.gov.ua/get-user-certificate/IqfmW5VhWMO0--q9Yk8G","Завантажити сертифікат")</f>
        <v>Завантажити сертифікат</v>
      </c>
    </row>
    <row r="332" spans="1:3" x14ac:dyDescent="0.3">
      <c r="A332">
        <v>331</v>
      </c>
      <c r="B332" t="s">
        <v>332</v>
      </c>
      <c r="C332" t="str">
        <f>HYPERLINK("https://talan.bank.gov.ua/get-user-certificate/IqfmWBLLemeg4vUea1oy","Завантажити сертифікат")</f>
        <v>Завантажити сертифікат</v>
      </c>
    </row>
    <row r="333" spans="1:3" x14ac:dyDescent="0.3">
      <c r="A333">
        <v>332</v>
      </c>
      <c r="B333" t="s">
        <v>333</v>
      </c>
      <c r="C333" t="str">
        <f>HYPERLINK("https://talan.bank.gov.ua/get-user-certificate/IqfmWc4QhH3h1PwKqgt4","Завантажити сертифікат")</f>
        <v>Завантажити сертифікат</v>
      </c>
    </row>
    <row r="334" spans="1:3" x14ac:dyDescent="0.3">
      <c r="A334">
        <v>333</v>
      </c>
      <c r="B334" t="s">
        <v>334</v>
      </c>
      <c r="C334" t="str">
        <f>HYPERLINK("https://talan.bank.gov.ua/get-user-certificate/IqfmWTiXnbxZpRG0c6bp","Завантажити сертифікат")</f>
        <v>Завантажити сертифікат</v>
      </c>
    </row>
    <row r="335" spans="1:3" x14ac:dyDescent="0.3">
      <c r="A335">
        <v>334</v>
      </c>
      <c r="B335" t="s">
        <v>335</v>
      </c>
      <c r="C335" t="str">
        <f>HYPERLINK("https://talan.bank.gov.ua/get-user-certificate/IqfmW-MONLSwXmdspvp1","Завантажити сертифікат")</f>
        <v>Завантажити сертифікат</v>
      </c>
    </row>
    <row r="336" spans="1:3" x14ac:dyDescent="0.3">
      <c r="A336">
        <v>335</v>
      </c>
      <c r="B336" t="s">
        <v>336</v>
      </c>
      <c r="C336" t="str">
        <f>HYPERLINK("https://talan.bank.gov.ua/get-user-certificate/IqfmW8YmouJzLkqmlgEm","Завантажити сертифікат")</f>
        <v>Завантажити сертифікат</v>
      </c>
    </row>
    <row r="337" spans="1:3" x14ac:dyDescent="0.3">
      <c r="A337">
        <v>336</v>
      </c>
      <c r="B337" t="s">
        <v>337</v>
      </c>
      <c r="C337" t="str">
        <f>HYPERLINK("https://talan.bank.gov.ua/get-user-certificate/IqfmWskImp4zQ7M0r6qd","Завантажити сертифікат")</f>
        <v>Завантажити сертифікат</v>
      </c>
    </row>
    <row r="338" spans="1:3" x14ac:dyDescent="0.3">
      <c r="A338">
        <v>337</v>
      </c>
      <c r="B338" t="s">
        <v>338</v>
      </c>
      <c r="C338" t="str">
        <f>HYPERLINK("https://talan.bank.gov.ua/get-user-certificate/IqfmW9SgoLsbUrikUb5X","Завантажити сертифікат")</f>
        <v>Завантажити сертифікат</v>
      </c>
    </row>
    <row r="339" spans="1:3" x14ac:dyDescent="0.3">
      <c r="A339">
        <v>338</v>
      </c>
      <c r="B339" t="s">
        <v>339</v>
      </c>
      <c r="C339" t="str">
        <f>HYPERLINK("https://talan.bank.gov.ua/get-user-certificate/IqfmWx9kDh1ce_BxW2yj","Завантажити сертифікат")</f>
        <v>Завантажити сертифікат</v>
      </c>
    </row>
    <row r="340" spans="1:3" x14ac:dyDescent="0.3">
      <c r="A340">
        <v>339</v>
      </c>
      <c r="B340" t="s">
        <v>340</v>
      </c>
      <c r="C340" t="str">
        <f>HYPERLINK("https://talan.bank.gov.ua/get-user-certificate/IqfmWbF_kX7-Z1WdomLz","Завантажити сертифікат")</f>
        <v>Завантажити сертифікат</v>
      </c>
    </row>
    <row r="341" spans="1:3" x14ac:dyDescent="0.3">
      <c r="A341">
        <v>340</v>
      </c>
      <c r="B341" t="s">
        <v>341</v>
      </c>
      <c r="C341" t="str">
        <f>HYPERLINK("https://talan.bank.gov.ua/get-user-certificate/IqfmWPvGtMnjG-KUy5hk","Завантажити сертифікат")</f>
        <v>Завантажити сертифікат</v>
      </c>
    </row>
    <row r="342" spans="1:3" x14ac:dyDescent="0.3">
      <c r="A342">
        <v>341</v>
      </c>
      <c r="B342" t="s">
        <v>342</v>
      </c>
      <c r="C342" t="str">
        <f>HYPERLINK("https://talan.bank.gov.ua/get-user-certificate/IqfmWI5vyBxHbLJwBvyx","Завантажити сертифікат")</f>
        <v>Завантажити сертифікат</v>
      </c>
    </row>
    <row r="343" spans="1:3" x14ac:dyDescent="0.3">
      <c r="A343">
        <v>342</v>
      </c>
      <c r="B343" t="s">
        <v>343</v>
      </c>
      <c r="C343" t="str">
        <f>HYPERLINK("https://talan.bank.gov.ua/get-user-certificate/IqfmWekIybGjeWb2oc-x","Завантажити сертифікат")</f>
        <v>Завантажити сертифікат</v>
      </c>
    </row>
    <row r="344" spans="1:3" x14ac:dyDescent="0.3">
      <c r="A344">
        <v>343</v>
      </c>
      <c r="B344" t="s">
        <v>344</v>
      </c>
      <c r="C344" t="str">
        <f>HYPERLINK("https://talan.bank.gov.ua/get-user-certificate/IqfmWMGeMDCg1EVwJcEg","Завантажити сертифікат")</f>
        <v>Завантажити сертифікат</v>
      </c>
    </row>
    <row r="345" spans="1:3" x14ac:dyDescent="0.3">
      <c r="A345">
        <v>344</v>
      </c>
      <c r="B345" t="s">
        <v>345</v>
      </c>
      <c r="C345" t="str">
        <f>HYPERLINK("https://talan.bank.gov.ua/get-user-certificate/IqfmWUX8UcLZ8zOjdNh8","Завантажити сертифікат")</f>
        <v>Завантажити сертифікат</v>
      </c>
    </row>
    <row r="346" spans="1:3" x14ac:dyDescent="0.3">
      <c r="A346">
        <v>345</v>
      </c>
      <c r="B346" t="s">
        <v>346</v>
      </c>
      <c r="C346" t="str">
        <f>HYPERLINK("https://talan.bank.gov.ua/get-user-certificate/IqfmW7LDk7cEQo7x-e8m","Завантажити сертифікат")</f>
        <v>Завантажити сертифікат</v>
      </c>
    </row>
    <row r="347" spans="1:3" x14ac:dyDescent="0.3">
      <c r="A347">
        <v>346</v>
      </c>
      <c r="B347" t="s">
        <v>347</v>
      </c>
      <c r="C347" t="str">
        <f>HYPERLINK("https://talan.bank.gov.ua/get-user-certificate/IqfmWi50YUV3vR1AOeJm","Завантажити сертифікат")</f>
        <v>Завантажити сертифікат</v>
      </c>
    </row>
    <row r="348" spans="1:3" x14ac:dyDescent="0.3">
      <c r="A348">
        <v>347</v>
      </c>
      <c r="B348" t="s">
        <v>348</v>
      </c>
      <c r="C348" t="str">
        <f>HYPERLINK("https://talan.bank.gov.ua/get-user-certificate/IqfmWe63dApU6wKEcCn3","Завантажити сертифікат")</f>
        <v>Завантажити сертифікат</v>
      </c>
    </row>
    <row r="349" spans="1:3" x14ac:dyDescent="0.3">
      <c r="A349">
        <v>348</v>
      </c>
      <c r="B349" t="s">
        <v>349</v>
      </c>
      <c r="C349" t="str">
        <f>HYPERLINK("https://talan.bank.gov.ua/get-user-certificate/IqfmW89DMcDVh5rMSS4L","Завантажити сертифікат")</f>
        <v>Завантажити сертифікат</v>
      </c>
    </row>
    <row r="350" spans="1:3" x14ac:dyDescent="0.3">
      <c r="A350">
        <v>349</v>
      </c>
      <c r="B350" t="s">
        <v>350</v>
      </c>
      <c r="C350" t="str">
        <f>HYPERLINK("https://talan.bank.gov.ua/get-user-certificate/IqfmWzKMoEd54hDDneBs","Завантажити сертифікат")</f>
        <v>Завантажити сертифікат</v>
      </c>
    </row>
    <row r="351" spans="1:3" x14ac:dyDescent="0.3">
      <c r="A351">
        <v>350</v>
      </c>
      <c r="B351" t="s">
        <v>351</v>
      </c>
      <c r="C351" t="str">
        <f>HYPERLINK("https://talan.bank.gov.ua/get-user-certificate/IqfmWdM9JUX9ybetQ3_2","Завантажити сертифікат")</f>
        <v>Завантажити сертифікат</v>
      </c>
    </row>
    <row r="352" spans="1:3" x14ac:dyDescent="0.3">
      <c r="A352">
        <v>351</v>
      </c>
      <c r="B352" t="s">
        <v>352</v>
      </c>
      <c r="C352" t="str">
        <f>HYPERLINK("https://talan.bank.gov.ua/get-user-certificate/IqfmWBlNbCZ0D9NQdvLV","Завантажити сертифікат")</f>
        <v>Завантажити сертифікат</v>
      </c>
    </row>
    <row r="353" spans="1:3" x14ac:dyDescent="0.3">
      <c r="A353">
        <v>352</v>
      </c>
      <c r="B353" t="s">
        <v>353</v>
      </c>
      <c r="C353" t="str">
        <f>HYPERLINK("https://talan.bank.gov.ua/get-user-certificate/IqfmWWPyXrFtk_PS68Np","Завантажити сертифікат")</f>
        <v>Завантажити сертифікат</v>
      </c>
    </row>
    <row r="354" spans="1:3" x14ac:dyDescent="0.3">
      <c r="A354">
        <v>353</v>
      </c>
      <c r="B354" t="s">
        <v>354</v>
      </c>
      <c r="C354" t="str">
        <f>HYPERLINK("https://talan.bank.gov.ua/get-user-certificate/IqfmW10xqruMZI9wN5OP","Завантажити сертифікат")</f>
        <v>Завантажити сертифікат</v>
      </c>
    </row>
    <row r="355" spans="1:3" x14ac:dyDescent="0.3">
      <c r="A355">
        <v>354</v>
      </c>
      <c r="B355" t="s">
        <v>355</v>
      </c>
      <c r="C355" t="str">
        <f>HYPERLINK("https://talan.bank.gov.ua/get-user-certificate/IqfmWWHhTM8J3VFndHTu","Завантажити сертифікат")</f>
        <v>Завантажити сертифікат</v>
      </c>
    </row>
    <row r="356" spans="1:3" x14ac:dyDescent="0.3">
      <c r="A356">
        <v>355</v>
      </c>
      <c r="B356" t="s">
        <v>356</v>
      </c>
      <c r="C356" t="str">
        <f>HYPERLINK("https://talan.bank.gov.ua/get-user-certificate/IqfmWnioO6YQ7fr8N8IE","Завантажити сертифікат")</f>
        <v>Завантажити сертифікат</v>
      </c>
    </row>
    <row r="357" spans="1:3" x14ac:dyDescent="0.3">
      <c r="A357">
        <v>356</v>
      </c>
      <c r="B357" t="s">
        <v>357</v>
      </c>
      <c r="C357" t="str">
        <f>HYPERLINK("https://talan.bank.gov.ua/get-user-certificate/IqfmWgEfijL3MTqJKYdJ","Завантажити сертифікат")</f>
        <v>Завантажити сертифікат</v>
      </c>
    </row>
    <row r="358" spans="1:3" x14ac:dyDescent="0.3">
      <c r="A358">
        <v>357</v>
      </c>
      <c r="B358" t="s">
        <v>358</v>
      </c>
      <c r="C358" t="str">
        <f>HYPERLINK("https://talan.bank.gov.ua/get-user-certificate/IqfmW9iooKfNKEKpQ3NZ","Завантажити сертифікат")</f>
        <v>Завантажити сертифікат</v>
      </c>
    </row>
    <row r="359" spans="1:3" x14ac:dyDescent="0.3">
      <c r="A359">
        <v>358</v>
      </c>
      <c r="B359" t="s">
        <v>359</v>
      </c>
      <c r="C359" t="str">
        <f>HYPERLINK("https://talan.bank.gov.ua/get-user-certificate/IqfmWCrCDZeWhf4ncAgW","Завантажити сертифікат")</f>
        <v>Завантажити сертифікат</v>
      </c>
    </row>
    <row r="360" spans="1:3" x14ac:dyDescent="0.3">
      <c r="A360">
        <v>359</v>
      </c>
      <c r="B360" t="s">
        <v>360</v>
      </c>
      <c r="C360" t="str">
        <f>HYPERLINK("https://talan.bank.gov.ua/get-user-certificate/IqfmWZXo4Oe-9bQyJHls","Завантажити сертифікат")</f>
        <v>Завантажити сертифікат</v>
      </c>
    </row>
    <row r="361" spans="1:3" x14ac:dyDescent="0.3">
      <c r="A361">
        <v>360</v>
      </c>
      <c r="B361" t="s">
        <v>361</v>
      </c>
      <c r="C361" t="str">
        <f>HYPERLINK("https://talan.bank.gov.ua/get-user-certificate/IqfmWoScgRt6fN1h5Cdt","Завантажити сертифікат")</f>
        <v>Завантажити сертифікат</v>
      </c>
    </row>
    <row r="362" spans="1:3" x14ac:dyDescent="0.3">
      <c r="A362">
        <v>361</v>
      </c>
      <c r="B362" t="s">
        <v>362</v>
      </c>
      <c r="C362" t="str">
        <f>HYPERLINK("https://talan.bank.gov.ua/get-user-certificate/IqfmWi9JWhNj4oc0IlCz","Завантажити сертифікат")</f>
        <v>Завантажити сертифікат</v>
      </c>
    </row>
    <row r="363" spans="1:3" x14ac:dyDescent="0.3">
      <c r="A363">
        <v>362</v>
      </c>
      <c r="B363" t="s">
        <v>363</v>
      </c>
      <c r="C363" t="str">
        <f>HYPERLINK("https://talan.bank.gov.ua/get-user-certificate/IqfmW4Q1el4TuuIjaNxl","Завантажити сертифікат")</f>
        <v>Завантажити сертифікат</v>
      </c>
    </row>
    <row r="364" spans="1:3" x14ac:dyDescent="0.3">
      <c r="A364">
        <v>363</v>
      </c>
      <c r="B364" t="s">
        <v>364</v>
      </c>
      <c r="C364" t="str">
        <f>HYPERLINK("https://talan.bank.gov.ua/get-user-certificate/IqfmW3BQPqFvX9LxywXh","Завантажити сертифікат")</f>
        <v>Завантажити сертифікат</v>
      </c>
    </row>
    <row r="365" spans="1:3" x14ac:dyDescent="0.3">
      <c r="A365">
        <v>364</v>
      </c>
      <c r="B365" t="s">
        <v>365</v>
      </c>
      <c r="C365" t="str">
        <f>HYPERLINK("https://talan.bank.gov.ua/get-user-certificate/IqfmW9JbkY9FhNGJ5F1n","Завантажити сертифікат")</f>
        <v>Завантажити сертифікат</v>
      </c>
    </row>
    <row r="366" spans="1:3" x14ac:dyDescent="0.3">
      <c r="A366">
        <v>365</v>
      </c>
      <c r="B366" t="s">
        <v>366</v>
      </c>
      <c r="C366" t="str">
        <f>HYPERLINK("https://talan.bank.gov.ua/get-user-certificate/IqfmWF8g6xz5wBqpHH1C","Завантажити сертифікат")</f>
        <v>Завантажити сертифікат</v>
      </c>
    </row>
    <row r="367" spans="1:3" x14ac:dyDescent="0.3">
      <c r="A367">
        <v>366</v>
      </c>
      <c r="B367" t="s">
        <v>367</v>
      </c>
      <c r="C367" t="str">
        <f>HYPERLINK("https://talan.bank.gov.ua/get-user-certificate/IqfmWd2KpbbXUkyrOlDe","Завантажити сертифікат")</f>
        <v>Завантажити сертифікат</v>
      </c>
    </row>
    <row r="368" spans="1:3" x14ac:dyDescent="0.3">
      <c r="A368">
        <v>367</v>
      </c>
      <c r="B368" t="s">
        <v>368</v>
      </c>
      <c r="C368" t="str">
        <f>HYPERLINK("https://talan.bank.gov.ua/get-user-certificate/IqfmWPBxmHkSmCBbQtqF","Завантажити сертифікат")</f>
        <v>Завантажити сертифікат</v>
      </c>
    </row>
    <row r="369" spans="1:3" x14ac:dyDescent="0.3">
      <c r="A369">
        <v>368</v>
      </c>
      <c r="B369" t="s">
        <v>369</v>
      </c>
      <c r="C369" t="str">
        <f>HYPERLINK("https://talan.bank.gov.ua/get-user-certificate/IqfmWVQwsWEdwR2jY9Cm","Завантажити сертифікат")</f>
        <v>Завантажити сертифікат</v>
      </c>
    </row>
    <row r="370" spans="1:3" x14ac:dyDescent="0.3">
      <c r="A370">
        <v>369</v>
      </c>
      <c r="B370" t="s">
        <v>370</v>
      </c>
      <c r="C370" t="str">
        <f>HYPERLINK("https://talan.bank.gov.ua/get-user-certificate/IqfmW3kXSYghuk7UVP_J","Завантажити сертифікат")</f>
        <v>Завантажити сертифікат</v>
      </c>
    </row>
    <row r="371" spans="1:3" x14ac:dyDescent="0.3">
      <c r="A371">
        <v>370</v>
      </c>
      <c r="B371" t="s">
        <v>371</v>
      </c>
      <c r="C371" t="str">
        <f>HYPERLINK("https://talan.bank.gov.ua/get-user-certificate/IqfmW90g8TK7m32zw48e","Завантажити сертифікат")</f>
        <v>Завантажити сертифікат</v>
      </c>
    </row>
    <row r="372" spans="1:3" x14ac:dyDescent="0.3">
      <c r="A372">
        <v>371</v>
      </c>
      <c r="B372" t="s">
        <v>372</v>
      </c>
      <c r="C372" t="str">
        <f>HYPERLINK("https://talan.bank.gov.ua/get-user-certificate/IqfmWo8kRicgioV5whmz","Завантажити сертифікат")</f>
        <v>Завантажити сертифікат</v>
      </c>
    </row>
    <row r="373" spans="1:3" x14ac:dyDescent="0.3">
      <c r="A373">
        <v>372</v>
      </c>
      <c r="B373" t="s">
        <v>373</v>
      </c>
      <c r="C373" t="str">
        <f>HYPERLINK("https://talan.bank.gov.ua/get-user-certificate/IqfmW3vAe3WcJTXGCTJi","Завантажити сертифікат")</f>
        <v>Завантажити сертифікат</v>
      </c>
    </row>
    <row r="374" spans="1:3" x14ac:dyDescent="0.3">
      <c r="A374">
        <v>373</v>
      </c>
      <c r="B374" t="s">
        <v>374</v>
      </c>
      <c r="C374" t="str">
        <f>HYPERLINK("https://talan.bank.gov.ua/get-user-certificate/IqfmWMcaTlFloHs6Qjnh","Завантажити сертифікат")</f>
        <v>Завантажити сертифікат</v>
      </c>
    </row>
    <row r="375" spans="1:3" x14ac:dyDescent="0.3">
      <c r="A375">
        <v>374</v>
      </c>
      <c r="B375" t="s">
        <v>375</v>
      </c>
      <c r="C375" t="str">
        <f>HYPERLINK("https://talan.bank.gov.ua/get-user-certificate/IqfmWA2gj0GDMb0MSClg","Завантажити сертифікат")</f>
        <v>Завантажити сертифікат</v>
      </c>
    </row>
    <row r="376" spans="1:3" x14ac:dyDescent="0.3">
      <c r="A376">
        <v>375</v>
      </c>
      <c r="B376" t="s">
        <v>376</v>
      </c>
      <c r="C376" t="str">
        <f>HYPERLINK("https://talan.bank.gov.ua/get-user-certificate/IqfmWtYH4MoMBOnb7l-m","Завантажити сертифікат")</f>
        <v>Завантажити сертифікат</v>
      </c>
    </row>
    <row r="377" spans="1:3" x14ac:dyDescent="0.3">
      <c r="A377">
        <v>376</v>
      </c>
      <c r="B377" t="s">
        <v>377</v>
      </c>
      <c r="C377" t="str">
        <f>HYPERLINK("https://talan.bank.gov.ua/get-user-certificate/IqfmWss0o9ypLB3yfULn","Завантажити сертифікат")</f>
        <v>Завантажити сертифікат</v>
      </c>
    </row>
    <row r="378" spans="1:3" x14ac:dyDescent="0.3">
      <c r="A378">
        <v>377</v>
      </c>
      <c r="B378" t="s">
        <v>378</v>
      </c>
      <c r="C378" t="str">
        <f>HYPERLINK("https://talan.bank.gov.ua/get-user-certificate/IqfmWR4JBTiLoQpHXPax","Завантажити сертифікат")</f>
        <v>Завантажити сертифікат</v>
      </c>
    </row>
    <row r="379" spans="1:3" x14ac:dyDescent="0.3">
      <c r="A379">
        <v>378</v>
      </c>
      <c r="B379" t="s">
        <v>379</v>
      </c>
      <c r="C379" t="str">
        <f>HYPERLINK("https://talan.bank.gov.ua/get-user-certificate/IqfmWyyVc-Rgu1-DTYKJ","Завантажити сертифікат")</f>
        <v>Завантажити сертифікат</v>
      </c>
    </row>
    <row r="380" spans="1:3" x14ac:dyDescent="0.3">
      <c r="A380">
        <v>379</v>
      </c>
      <c r="B380" t="s">
        <v>380</v>
      </c>
      <c r="C380" t="str">
        <f>HYPERLINK("https://talan.bank.gov.ua/get-user-certificate/IqfmWvbn_iLNeZxnttOr","Завантажити сертифікат")</f>
        <v>Завантажити сертифікат</v>
      </c>
    </row>
    <row r="381" spans="1:3" x14ac:dyDescent="0.3">
      <c r="A381">
        <v>380</v>
      </c>
      <c r="B381" t="s">
        <v>381</v>
      </c>
      <c r="C381" t="str">
        <f>HYPERLINK("https://talan.bank.gov.ua/get-user-certificate/IqfmWeH_JQ4VVf6oJwpV","Завантажити сертифікат")</f>
        <v>Завантажити сертифікат</v>
      </c>
    </row>
    <row r="382" spans="1:3" x14ac:dyDescent="0.3">
      <c r="A382">
        <v>381</v>
      </c>
      <c r="B382" t="s">
        <v>382</v>
      </c>
      <c r="C382" t="str">
        <f>HYPERLINK("https://talan.bank.gov.ua/get-user-certificate/IqfmWZIEwgs98MnfJ03y","Завантажити сертифікат")</f>
        <v>Завантажити сертифікат</v>
      </c>
    </row>
    <row r="383" spans="1:3" x14ac:dyDescent="0.3">
      <c r="A383">
        <v>382</v>
      </c>
      <c r="B383" t="s">
        <v>383</v>
      </c>
      <c r="C383" t="str">
        <f>HYPERLINK("https://talan.bank.gov.ua/get-user-certificate/IqfmWlVinJMyqPW2QbQA","Завантажити сертифікат")</f>
        <v>Завантажити сертифікат</v>
      </c>
    </row>
    <row r="384" spans="1:3" x14ac:dyDescent="0.3">
      <c r="A384">
        <v>383</v>
      </c>
      <c r="B384" t="s">
        <v>384</v>
      </c>
      <c r="C384" t="str">
        <f>HYPERLINK("https://talan.bank.gov.ua/get-user-certificate/IqfmW93f5tM6TE6NwdbD","Завантажити сертифікат")</f>
        <v>Завантажити сертифікат</v>
      </c>
    </row>
    <row r="385" spans="1:3" x14ac:dyDescent="0.3">
      <c r="A385">
        <v>384</v>
      </c>
      <c r="B385" t="s">
        <v>385</v>
      </c>
      <c r="C385" t="str">
        <f>HYPERLINK("https://talan.bank.gov.ua/get-user-certificate/IqfmWoDSi04OK5zftkFv","Завантажити сертифікат")</f>
        <v>Завантажити сертифікат</v>
      </c>
    </row>
    <row r="386" spans="1:3" x14ac:dyDescent="0.3">
      <c r="A386">
        <v>385</v>
      </c>
      <c r="B386" t="s">
        <v>386</v>
      </c>
      <c r="C386" t="str">
        <f>HYPERLINK("https://talan.bank.gov.ua/get-user-certificate/IqfmWo5SUGjqXPOhprTi","Завантажити сертифікат")</f>
        <v>Завантажити сертифікат</v>
      </c>
    </row>
    <row r="387" spans="1:3" x14ac:dyDescent="0.3">
      <c r="A387">
        <v>386</v>
      </c>
      <c r="B387" t="s">
        <v>387</v>
      </c>
      <c r="C387" t="str">
        <f>HYPERLINK("https://talan.bank.gov.ua/get-user-certificate/IqfmWyDZVtdJPZamQOtt","Завантажити сертифікат")</f>
        <v>Завантажити сертифікат</v>
      </c>
    </row>
    <row r="388" spans="1:3" x14ac:dyDescent="0.3">
      <c r="A388">
        <v>387</v>
      </c>
      <c r="B388" t="s">
        <v>388</v>
      </c>
      <c r="C388" t="str">
        <f>HYPERLINK("https://talan.bank.gov.ua/get-user-certificate/IqfmWdMF2YDbDJaEj18b","Завантажити сертифікат")</f>
        <v>Завантажити сертифікат</v>
      </c>
    </row>
    <row r="389" spans="1:3" x14ac:dyDescent="0.3">
      <c r="A389">
        <v>388</v>
      </c>
      <c r="B389" t="s">
        <v>389</v>
      </c>
      <c r="C389" t="str">
        <f>HYPERLINK("https://talan.bank.gov.ua/get-user-certificate/IqfmWBotEpissh7kdAhv","Завантажити сертифікат")</f>
        <v>Завантажити сертифікат</v>
      </c>
    </row>
    <row r="390" spans="1:3" x14ac:dyDescent="0.3">
      <c r="A390">
        <v>389</v>
      </c>
      <c r="B390" t="s">
        <v>390</v>
      </c>
      <c r="C390" t="str">
        <f>HYPERLINK("https://talan.bank.gov.ua/get-user-certificate/IqfmW51FatEIfKMYGiQb","Завантажити сертифікат")</f>
        <v>Завантажити сертифікат</v>
      </c>
    </row>
    <row r="391" spans="1:3" x14ac:dyDescent="0.3">
      <c r="A391">
        <v>390</v>
      </c>
      <c r="B391" t="s">
        <v>391</v>
      </c>
      <c r="C391" t="str">
        <f>HYPERLINK("https://talan.bank.gov.ua/get-user-certificate/IqfmWbeo84z46gJqlfSv","Завантажити сертифікат")</f>
        <v>Завантажити сертифікат</v>
      </c>
    </row>
    <row r="392" spans="1:3" x14ac:dyDescent="0.3">
      <c r="A392">
        <v>391</v>
      </c>
      <c r="B392" t="s">
        <v>392</v>
      </c>
      <c r="C392" t="str">
        <f>HYPERLINK("https://talan.bank.gov.ua/get-user-certificate/IqfmWrafB1_98rdr9YtK","Завантажити сертифікат")</f>
        <v>Завантажити сертифікат</v>
      </c>
    </row>
    <row r="393" spans="1:3" x14ac:dyDescent="0.3">
      <c r="A393">
        <v>392</v>
      </c>
      <c r="B393" t="s">
        <v>155</v>
      </c>
      <c r="C393" t="str">
        <f>HYPERLINK("https://talan.bank.gov.ua/get-user-certificate/IqfmWZBkWI4PUsboc9Z6","Завантажити сертифікат")</f>
        <v>Завантажити сертифікат</v>
      </c>
    </row>
    <row r="394" spans="1:3" x14ac:dyDescent="0.3">
      <c r="A394">
        <v>393</v>
      </c>
      <c r="B394" t="s">
        <v>393</v>
      </c>
      <c r="C394" t="str">
        <f>HYPERLINK("https://talan.bank.gov.ua/get-user-certificate/IqfmWDatkbT6icZ0zk2-","Завантажити сертифікат")</f>
        <v>Завантажити сертифікат</v>
      </c>
    </row>
    <row r="395" spans="1:3" x14ac:dyDescent="0.3">
      <c r="A395">
        <v>394</v>
      </c>
      <c r="B395" t="s">
        <v>394</v>
      </c>
      <c r="C395" t="str">
        <f>HYPERLINK("https://talan.bank.gov.ua/get-user-certificate/IqfmWT_Ttyx3CD7vRpuj","Завантажити сертифікат")</f>
        <v>Завантажити сертифікат</v>
      </c>
    </row>
    <row r="396" spans="1:3" x14ac:dyDescent="0.3">
      <c r="A396">
        <v>395</v>
      </c>
      <c r="B396" t="s">
        <v>395</v>
      </c>
      <c r="C396" t="str">
        <f>HYPERLINK("https://talan.bank.gov.ua/get-user-certificate/IqfmW_Pl2-zTgUSWXHzJ","Завантажити сертифікат")</f>
        <v>Завантажити сертифікат</v>
      </c>
    </row>
    <row r="397" spans="1:3" x14ac:dyDescent="0.3">
      <c r="A397">
        <v>396</v>
      </c>
      <c r="B397" t="s">
        <v>396</v>
      </c>
      <c r="C397" t="str">
        <f>HYPERLINK("https://talan.bank.gov.ua/get-user-certificate/IqfmWFeczrpqL2Yn5hhX","Завантажити сертифікат")</f>
        <v>Завантажити сертифікат</v>
      </c>
    </row>
    <row r="398" spans="1:3" x14ac:dyDescent="0.3">
      <c r="A398">
        <v>397</v>
      </c>
      <c r="B398" t="s">
        <v>397</v>
      </c>
      <c r="C398" t="str">
        <f>HYPERLINK("https://talan.bank.gov.ua/get-user-certificate/IqfmW-f6J-6Wpc0y6YNV","Завантажити сертифікат")</f>
        <v>Завантажити сертифікат</v>
      </c>
    </row>
    <row r="399" spans="1:3" x14ac:dyDescent="0.3">
      <c r="A399">
        <v>398</v>
      </c>
      <c r="B399" t="s">
        <v>398</v>
      </c>
      <c r="C399" t="str">
        <f>HYPERLINK("https://talan.bank.gov.ua/get-user-certificate/IqfmW-_4BaHZKzwSbvyy","Завантажити сертифікат")</f>
        <v>Завантажити сертифікат</v>
      </c>
    </row>
    <row r="400" spans="1:3" x14ac:dyDescent="0.3">
      <c r="A400">
        <v>399</v>
      </c>
      <c r="B400" t="s">
        <v>399</v>
      </c>
      <c r="C400" t="str">
        <f>HYPERLINK("https://talan.bank.gov.ua/get-user-certificate/IqfmWfKQT6OmpbYI60Ru","Завантажити сертифікат")</f>
        <v>Завантажити сертифікат</v>
      </c>
    </row>
    <row r="401" spans="1:3" x14ac:dyDescent="0.3">
      <c r="A401">
        <v>400</v>
      </c>
      <c r="B401" t="s">
        <v>400</v>
      </c>
      <c r="C401" t="str">
        <f>HYPERLINK("https://talan.bank.gov.ua/get-user-certificate/IqfmWpiCDSCSg02QodGX","Завантажити сертифікат")</f>
        <v>Завантажити сертифікат</v>
      </c>
    </row>
    <row r="402" spans="1:3" x14ac:dyDescent="0.3">
      <c r="A402">
        <v>401</v>
      </c>
      <c r="B402" t="s">
        <v>401</v>
      </c>
      <c r="C402" t="str">
        <f>HYPERLINK("https://talan.bank.gov.ua/get-user-certificate/IqfmWCp34iqK9Og3Jmi7","Завантажити сертифікат")</f>
        <v>Завантажити сертифікат</v>
      </c>
    </row>
    <row r="403" spans="1:3" x14ac:dyDescent="0.3">
      <c r="A403">
        <v>402</v>
      </c>
      <c r="B403" t="s">
        <v>402</v>
      </c>
      <c r="C403" t="str">
        <f>HYPERLINK("https://talan.bank.gov.ua/get-user-certificate/IqfmWwfj8HbGcP8VwjS-","Завантажити сертифікат")</f>
        <v>Завантажити сертифікат</v>
      </c>
    </row>
    <row r="404" spans="1:3" x14ac:dyDescent="0.3">
      <c r="A404">
        <v>403</v>
      </c>
      <c r="B404" t="s">
        <v>403</v>
      </c>
      <c r="C404" t="str">
        <f>HYPERLINK("https://talan.bank.gov.ua/get-user-certificate/IqfmWS04uYiwG6XZBH7e","Завантажити сертифікат")</f>
        <v>Завантажити сертифікат</v>
      </c>
    </row>
    <row r="405" spans="1:3" x14ac:dyDescent="0.3">
      <c r="A405">
        <v>404</v>
      </c>
      <c r="B405" t="s">
        <v>404</v>
      </c>
      <c r="C405" t="str">
        <f>HYPERLINK("https://talan.bank.gov.ua/get-user-certificate/IqfmW62Y4xZ5FD9ljAde","Завантажити сертифікат")</f>
        <v>Завантажити сертифікат</v>
      </c>
    </row>
    <row r="406" spans="1:3" x14ac:dyDescent="0.3">
      <c r="A406">
        <v>405</v>
      </c>
      <c r="B406" t="s">
        <v>405</v>
      </c>
      <c r="C406" t="str">
        <f>HYPERLINK("https://talan.bank.gov.ua/get-user-certificate/IqfmWojOGyTbw3H-n-OG","Завантажити сертифікат")</f>
        <v>Завантажити сертифікат</v>
      </c>
    </row>
    <row r="407" spans="1:3" x14ac:dyDescent="0.3">
      <c r="A407">
        <v>406</v>
      </c>
      <c r="B407" t="s">
        <v>406</v>
      </c>
      <c r="C407" t="str">
        <f>HYPERLINK("https://talan.bank.gov.ua/get-user-certificate/IqfmWC2DHAAwE5sGSRL5","Завантажити сертифікат")</f>
        <v>Завантажити сертифікат</v>
      </c>
    </row>
    <row r="408" spans="1:3" x14ac:dyDescent="0.3">
      <c r="A408">
        <v>407</v>
      </c>
      <c r="B408" t="s">
        <v>407</v>
      </c>
      <c r="C408" t="str">
        <f>HYPERLINK("https://talan.bank.gov.ua/get-user-certificate/IqfmWGi9DKGFojdMWcsM","Завантажити сертифікат")</f>
        <v>Завантажити сертифікат</v>
      </c>
    </row>
    <row r="409" spans="1:3" x14ac:dyDescent="0.3">
      <c r="A409">
        <v>408</v>
      </c>
      <c r="B409" t="s">
        <v>408</v>
      </c>
      <c r="C409" t="str">
        <f>HYPERLINK("https://talan.bank.gov.ua/get-user-certificate/IqfmWNlNtfGEyN99PErB","Завантажити сертифікат")</f>
        <v>Завантажити сертифікат</v>
      </c>
    </row>
    <row r="410" spans="1:3" x14ac:dyDescent="0.3">
      <c r="A410">
        <v>409</v>
      </c>
      <c r="B410" t="s">
        <v>409</v>
      </c>
      <c r="C410" t="str">
        <f>HYPERLINK("https://talan.bank.gov.ua/get-user-certificate/IqfmWtiw6CCC_PSbgZ3_","Завантажити сертифікат")</f>
        <v>Завантажити сертифікат</v>
      </c>
    </row>
    <row r="411" spans="1:3" x14ac:dyDescent="0.3">
      <c r="A411">
        <v>410</v>
      </c>
      <c r="B411" t="s">
        <v>410</v>
      </c>
      <c r="C411" t="str">
        <f>HYPERLINK("https://talan.bank.gov.ua/get-user-certificate/IqfmWkqwQumSCXDCDrx2","Завантажити сертифікат")</f>
        <v>Завантажити сертифікат</v>
      </c>
    </row>
    <row r="412" spans="1:3" x14ac:dyDescent="0.3">
      <c r="A412">
        <v>411</v>
      </c>
      <c r="B412" t="s">
        <v>411</v>
      </c>
      <c r="C412" t="str">
        <f>HYPERLINK("https://talan.bank.gov.ua/get-user-certificate/IqfmWuCN-QLs9LGHBLP6","Завантажити сертифікат")</f>
        <v>Завантажити сертифікат</v>
      </c>
    </row>
    <row r="413" spans="1:3" x14ac:dyDescent="0.3">
      <c r="A413">
        <v>412</v>
      </c>
      <c r="B413" t="s">
        <v>412</v>
      </c>
      <c r="C413" t="str">
        <f>HYPERLINK("https://talan.bank.gov.ua/get-user-certificate/IqfmWTsB0V6vSeBD4MWr","Завантажити сертифікат")</f>
        <v>Завантажити сертифікат</v>
      </c>
    </row>
    <row r="414" spans="1:3" x14ac:dyDescent="0.3">
      <c r="A414">
        <v>413</v>
      </c>
      <c r="B414" t="s">
        <v>413</v>
      </c>
      <c r="C414" t="str">
        <f>HYPERLINK("https://talan.bank.gov.ua/get-user-certificate/IqfmWYlnm_9vVgxL2QWh","Завантажити сертифікат")</f>
        <v>Завантажити сертифікат</v>
      </c>
    </row>
    <row r="415" spans="1:3" x14ac:dyDescent="0.3">
      <c r="A415">
        <v>414</v>
      </c>
      <c r="B415" t="s">
        <v>414</v>
      </c>
      <c r="C415" t="str">
        <f>HYPERLINK("https://talan.bank.gov.ua/get-user-certificate/IqfmWwnY9o7hqMPYfuuM","Завантажити сертифікат")</f>
        <v>Завантажити сертифікат</v>
      </c>
    </row>
    <row r="416" spans="1:3" x14ac:dyDescent="0.3">
      <c r="A416">
        <v>415</v>
      </c>
      <c r="B416" t="s">
        <v>415</v>
      </c>
      <c r="C416" t="str">
        <f>HYPERLINK("https://talan.bank.gov.ua/get-user-certificate/IqfmWEGpk0E9OBSjYXe6","Завантажити сертифікат")</f>
        <v>Завантажити сертифікат</v>
      </c>
    </row>
    <row r="417" spans="1:3" x14ac:dyDescent="0.3">
      <c r="A417">
        <v>416</v>
      </c>
      <c r="B417" t="s">
        <v>416</v>
      </c>
      <c r="C417" t="str">
        <f>HYPERLINK("https://talan.bank.gov.ua/get-user-certificate/IqfmWiIjrun-migu75Ga","Завантажити сертифікат")</f>
        <v>Завантажити сертифікат</v>
      </c>
    </row>
    <row r="418" spans="1:3" x14ac:dyDescent="0.3">
      <c r="A418">
        <v>417</v>
      </c>
      <c r="B418" t="s">
        <v>417</v>
      </c>
      <c r="C418" t="str">
        <f>HYPERLINK("https://talan.bank.gov.ua/get-user-certificate/IqfmW6XzNxZqb_zZwMP2","Завантажити сертифікат")</f>
        <v>Завантажити сертифікат</v>
      </c>
    </row>
    <row r="419" spans="1:3" x14ac:dyDescent="0.3">
      <c r="A419">
        <v>418</v>
      </c>
      <c r="B419" t="s">
        <v>418</v>
      </c>
      <c r="C419" t="str">
        <f>HYPERLINK("https://talan.bank.gov.ua/get-user-certificate/IqfmWM56-P7QZTmIPY1S","Завантажити сертифікат")</f>
        <v>Завантажити сертифікат</v>
      </c>
    </row>
    <row r="420" spans="1:3" x14ac:dyDescent="0.3">
      <c r="A420">
        <v>419</v>
      </c>
      <c r="B420" t="s">
        <v>419</v>
      </c>
      <c r="C420" t="str">
        <f>HYPERLINK("https://talan.bank.gov.ua/get-user-certificate/IqfmWYS0KsYleTN2xeHj","Завантажити сертифікат")</f>
        <v>Завантажити сертифікат</v>
      </c>
    </row>
    <row r="421" spans="1:3" x14ac:dyDescent="0.3">
      <c r="A421">
        <v>420</v>
      </c>
      <c r="B421" t="s">
        <v>420</v>
      </c>
      <c r="C421" t="str">
        <f>HYPERLINK("https://talan.bank.gov.ua/get-user-certificate/IqfmWfeKhGl71TJIHhwV","Завантажити сертифікат")</f>
        <v>Завантажити сертифікат</v>
      </c>
    </row>
    <row r="422" spans="1:3" x14ac:dyDescent="0.3">
      <c r="A422">
        <v>421</v>
      </c>
      <c r="B422" t="s">
        <v>421</v>
      </c>
      <c r="C422" t="str">
        <f>HYPERLINK("https://talan.bank.gov.ua/get-user-certificate/IqfmWPrQt8VmSwJ_LGId","Завантажити сертифікат")</f>
        <v>Завантажити сертифікат</v>
      </c>
    </row>
    <row r="423" spans="1:3" x14ac:dyDescent="0.3">
      <c r="A423">
        <v>422</v>
      </c>
      <c r="B423" t="s">
        <v>422</v>
      </c>
      <c r="C423" t="str">
        <f>HYPERLINK("https://talan.bank.gov.ua/get-user-certificate/IqfmWY3KpUipIUoLFN_a","Завантажити сертифікат")</f>
        <v>Завантажити сертифікат</v>
      </c>
    </row>
    <row r="424" spans="1:3" x14ac:dyDescent="0.3">
      <c r="A424">
        <v>423</v>
      </c>
      <c r="B424" t="s">
        <v>423</v>
      </c>
      <c r="C424" t="str">
        <f>HYPERLINK("https://talan.bank.gov.ua/get-user-certificate/IqfmWJ8ijqYZjORnAwht","Завантажити сертифікат")</f>
        <v>Завантажити сертифікат</v>
      </c>
    </row>
    <row r="425" spans="1:3" x14ac:dyDescent="0.3">
      <c r="A425">
        <v>424</v>
      </c>
      <c r="B425" t="s">
        <v>424</v>
      </c>
      <c r="C425" t="str">
        <f>HYPERLINK("https://talan.bank.gov.ua/get-user-certificate/IqfmWazVP9ulisvnJwvZ","Завантажити сертифікат")</f>
        <v>Завантажити сертифікат</v>
      </c>
    </row>
    <row r="426" spans="1:3" x14ac:dyDescent="0.3">
      <c r="A426">
        <v>425</v>
      </c>
      <c r="B426" t="s">
        <v>425</v>
      </c>
      <c r="C426" t="str">
        <f>HYPERLINK("https://talan.bank.gov.ua/get-user-certificate/IqfmWqfJw0oePt9yE9lm","Завантажити сертифікат")</f>
        <v>Завантажити сертифікат</v>
      </c>
    </row>
    <row r="427" spans="1:3" x14ac:dyDescent="0.3">
      <c r="A427">
        <v>426</v>
      </c>
      <c r="B427" t="s">
        <v>426</v>
      </c>
      <c r="C427" t="str">
        <f>HYPERLINK("https://talan.bank.gov.ua/get-user-certificate/IqfmWBdNBzmNo7A7URQi","Завантажити сертифікат")</f>
        <v>Завантажити сертифікат</v>
      </c>
    </row>
    <row r="428" spans="1:3" x14ac:dyDescent="0.3">
      <c r="A428">
        <v>427</v>
      </c>
      <c r="B428" t="s">
        <v>427</v>
      </c>
      <c r="C428" t="str">
        <f>HYPERLINK("https://talan.bank.gov.ua/get-user-certificate/IqfmWvxMwQy5uMBAAOp3","Завантажити сертифікат")</f>
        <v>Завантажити сертифікат</v>
      </c>
    </row>
    <row r="429" spans="1:3" x14ac:dyDescent="0.3">
      <c r="A429">
        <v>428</v>
      </c>
      <c r="B429" t="s">
        <v>428</v>
      </c>
      <c r="C429" t="str">
        <f>HYPERLINK("https://talan.bank.gov.ua/get-user-certificate/IqfmWKyfDEKR0s-B8SXH","Завантажити сертифікат")</f>
        <v>Завантажити сертифікат</v>
      </c>
    </row>
    <row r="430" spans="1:3" x14ac:dyDescent="0.3">
      <c r="A430">
        <v>429</v>
      </c>
      <c r="B430" t="s">
        <v>429</v>
      </c>
      <c r="C430" t="str">
        <f>HYPERLINK("https://talan.bank.gov.ua/get-user-certificate/IqfmWRuCZm5uN_jAIYV4","Завантажити сертифікат")</f>
        <v>Завантажити сертифікат</v>
      </c>
    </row>
    <row r="431" spans="1:3" x14ac:dyDescent="0.3">
      <c r="A431">
        <v>430</v>
      </c>
      <c r="B431" t="s">
        <v>430</v>
      </c>
      <c r="C431" t="str">
        <f>HYPERLINK("https://talan.bank.gov.ua/get-user-certificate/IqfmWnxhsJBPTh70Nf6S","Завантажити сертифікат")</f>
        <v>Завантажити сертифікат</v>
      </c>
    </row>
    <row r="432" spans="1:3" x14ac:dyDescent="0.3">
      <c r="A432">
        <v>431</v>
      </c>
      <c r="B432" t="s">
        <v>431</v>
      </c>
      <c r="C432" t="str">
        <f>HYPERLINK("https://talan.bank.gov.ua/get-user-certificate/IqfmWEWcicPs2i_YYzPq","Завантажити сертифікат")</f>
        <v>Завантажити сертифікат</v>
      </c>
    </row>
    <row r="433" spans="1:3" x14ac:dyDescent="0.3">
      <c r="A433">
        <v>432</v>
      </c>
      <c r="B433" t="s">
        <v>432</v>
      </c>
      <c r="C433" t="str">
        <f>HYPERLINK("https://talan.bank.gov.ua/get-user-certificate/IqfmWbjusiJOBJDg283S","Завантажити сертифікат")</f>
        <v>Завантажити сертифікат</v>
      </c>
    </row>
    <row r="434" spans="1:3" x14ac:dyDescent="0.3">
      <c r="A434">
        <v>433</v>
      </c>
      <c r="B434" t="s">
        <v>433</v>
      </c>
      <c r="C434" t="str">
        <f>HYPERLINK("https://talan.bank.gov.ua/get-user-certificate/IqfmWTQ0tz_M7tOhL5CL","Завантажити сертифікат")</f>
        <v>Завантажити сертифікат</v>
      </c>
    </row>
    <row r="435" spans="1:3" x14ac:dyDescent="0.3">
      <c r="A435">
        <v>434</v>
      </c>
      <c r="B435" t="s">
        <v>434</v>
      </c>
      <c r="C435" t="str">
        <f>HYPERLINK("https://talan.bank.gov.ua/get-user-certificate/IqfmWvSKH-JTa7YalR20","Завантажити сертифікат")</f>
        <v>Завантажити сертифікат</v>
      </c>
    </row>
    <row r="436" spans="1:3" x14ac:dyDescent="0.3">
      <c r="A436">
        <v>435</v>
      </c>
      <c r="B436" t="s">
        <v>435</v>
      </c>
      <c r="C436" t="str">
        <f>HYPERLINK("https://talan.bank.gov.ua/get-user-certificate/IqfmWigLcNR5U_ypIEtv","Завантажити сертифікат")</f>
        <v>Завантажити сертифікат</v>
      </c>
    </row>
    <row r="437" spans="1:3" x14ac:dyDescent="0.3">
      <c r="A437">
        <v>436</v>
      </c>
      <c r="B437" t="s">
        <v>436</v>
      </c>
      <c r="C437" t="str">
        <f>HYPERLINK("https://talan.bank.gov.ua/get-user-certificate/IqfmWsUAwD_UVBAnejVs","Завантажити сертифікат")</f>
        <v>Завантажити сертифікат</v>
      </c>
    </row>
    <row r="438" spans="1:3" x14ac:dyDescent="0.3">
      <c r="A438">
        <v>437</v>
      </c>
      <c r="B438" t="s">
        <v>437</v>
      </c>
      <c r="C438" t="str">
        <f>HYPERLINK("https://talan.bank.gov.ua/get-user-certificate/IqfmWQnK6PM_8tGbwyJo","Завантажити сертифікат")</f>
        <v>Завантажити сертифікат</v>
      </c>
    </row>
    <row r="439" spans="1:3" x14ac:dyDescent="0.3">
      <c r="A439">
        <v>438</v>
      </c>
      <c r="B439" t="s">
        <v>438</v>
      </c>
      <c r="C439" t="str">
        <f>HYPERLINK("https://talan.bank.gov.ua/get-user-certificate/IqfmWtxOkaCB-TTnN-iR","Завантажити сертифікат")</f>
        <v>Завантажити сертифікат</v>
      </c>
    </row>
    <row r="440" spans="1:3" x14ac:dyDescent="0.3">
      <c r="A440">
        <v>439</v>
      </c>
      <c r="B440" t="s">
        <v>439</v>
      </c>
      <c r="C440" t="str">
        <f>HYPERLINK("https://talan.bank.gov.ua/get-user-certificate/IqfmWMj-_naw3gCnGqau","Завантажити сертифікат")</f>
        <v>Завантажити сертифікат</v>
      </c>
    </row>
    <row r="441" spans="1:3" x14ac:dyDescent="0.3">
      <c r="A441">
        <v>440</v>
      </c>
      <c r="B441" t="s">
        <v>440</v>
      </c>
      <c r="C441" t="str">
        <f>HYPERLINK("https://talan.bank.gov.ua/get-user-certificate/IqfmWDVmgLdMaw_YXJln","Завантажити сертифікат")</f>
        <v>Завантажити сертифікат</v>
      </c>
    </row>
    <row r="442" spans="1:3" x14ac:dyDescent="0.3">
      <c r="A442">
        <v>441</v>
      </c>
      <c r="B442" t="s">
        <v>441</v>
      </c>
      <c r="C442" t="str">
        <f>HYPERLINK("https://talan.bank.gov.ua/get-user-certificate/IqfmWZ3l4cKjTPkXY6Zq","Завантажити сертифікат")</f>
        <v>Завантажити сертифікат</v>
      </c>
    </row>
    <row r="443" spans="1:3" x14ac:dyDescent="0.3">
      <c r="A443">
        <v>442</v>
      </c>
      <c r="B443" t="s">
        <v>442</v>
      </c>
      <c r="C443" t="str">
        <f>HYPERLINK("https://talan.bank.gov.ua/get-user-certificate/IqfmW1UZbvs1TMg4NnN6","Завантажити сертифікат")</f>
        <v>Завантажити сертифікат</v>
      </c>
    </row>
    <row r="444" spans="1:3" x14ac:dyDescent="0.3">
      <c r="A444">
        <v>443</v>
      </c>
      <c r="B444" t="s">
        <v>443</v>
      </c>
      <c r="C444" t="str">
        <f>HYPERLINK("https://talan.bank.gov.ua/get-user-certificate/IqfmW13NLiNbaGzZTjVv","Завантажити сертифікат")</f>
        <v>Завантажити сертифікат</v>
      </c>
    </row>
    <row r="445" spans="1:3" x14ac:dyDescent="0.3">
      <c r="A445">
        <v>444</v>
      </c>
      <c r="B445" t="s">
        <v>444</v>
      </c>
      <c r="C445" t="str">
        <f>HYPERLINK("https://talan.bank.gov.ua/get-user-certificate/IqfmWwxGIR8ufK89m5u6","Завантажити сертифікат")</f>
        <v>Завантажити сертифікат</v>
      </c>
    </row>
    <row r="446" spans="1:3" x14ac:dyDescent="0.3">
      <c r="A446">
        <v>445</v>
      </c>
      <c r="B446" t="s">
        <v>445</v>
      </c>
      <c r="C446" t="str">
        <f>HYPERLINK("https://talan.bank.gov.ua/get-user-certificate/IqfmWdtuHxmAl-fECkwW","Завантажити сертифікат")</f>
        <v>Завантажити сертифікат</v>
      </c>
    </row>
    <row r="447" spans="1:3" x14ac:dyDescent="0.3">
      <c r="A447">
        <v>446</v>
      </c>
      <c r="B447" t="s">
        <v>446</v>
      </c>
      <c r="C447" t="str">
        <f>HYPERLINK("https://talan.bank.gov.ua/get-user-certificate/IqfmW9eAjy4aOrh-4Rp0","Завантажити сертифікат")</f>
        <v>Завантажити сертифікат</v>
      </c>
    </row>
    <row r="448" spans="1:3" x14ac:dyDescent="0.3">
      <c r="A448">
        <v>447</v>
      </c>
      <c r="B448" t="s">
        <v>447</v>
      </c>
      <c r="C448" t="str">
        <f>HYPERLINK("https://talan.bank.gov.ua/get-user-certificate/IqfmWYzkcwP3Orwq1zFx","Завантажити сертифікат")</f>
        <v>Завантажити сертифікат</v>
      </c>
    </row>
    <row r="449" spans="1:3" x14ac:dyDescent="0.3">
      <c r="A449">
        <v>448</v>
      </c>
      <c r="B449" t="s">
        <v>448</v>
      </c>
      <c r="C449" t="str">
        <f>HYPERLINK("https://talan.bank.gov.ua/get-user-certificate/IqfmWA3Z3lywo3QIQ9NO","Завантажити сертифікат")</f>
        <v>Завантажити сертифікат</v>
      </c>
    </row>
    <row r="450" spans="1:3" x14ac:dyDescent="0.3">
      <c r="A450">
        <v>449</v>
      </c>
      <c r="B450" t="s">
        <v>449</v>
      </c>
      <c r="C450" t="str">
        <f>HYPERLINK("https://talan.bank.gov.ua/get-user-certificate/IqfmWFJzPH3c4qIbrBKH","Завантажити сертифікат")</f>
        <v>Завантажити сертифікат</v>
      </c>
    </row>
    <row r="451" spans="1:3" x14ac:dyDescent="0.3">
      <c r="A451">
        <v>450</v>
      </c>
      <c r="B451" t="s">
        <v>450</v>
      </c>
      <c r="C451" t="str">
        <f>HYPERLINK("https://talan.bank.gov.ua/get-user-certificate/IqfmWma52YczHLmRnWQH","Завантажити сертифікат")</f>
        <v>Завантажити сертифікат</v>
      </c>
    </row>
    <row r="452" spans="1:3" x14ac:dyDescent="0.3">
      <c r="A452">
        <v>451</v>
      </c>
      <c r="B452" t="s">
        <v>451</v>
      </c>
      <c r="C452" t="str">
        <f>HYPERLINK("https://talan.bank.gov.ua/get-user-certificate/IqfmWJ6ECzUUdRpN_Rt3","Завантажити сертифікат")</f>
        <v>Завантажити сертифікат</v>
      </c>
    </row>
    <row r="453" spans="1:3" x14ac:dyDescent="0.3">
      <c r="A453">
        <v>452</v>
      </c>
      <c r="B453" t="s">
        <v>452</v>
      </c>
      <c r="C453" t="str">
        <f>HYPERLINK("https://talan.bank.gov.ua/get-user-certificate/IqfmWYWzhEon-TQ_JthL","Завантажити сертифікат")</f>
        <v>Завантажити сертифікат</v>
      </c>
    </row>
    <row r="454" spans="1:3" x14ac:dyDescent="0.3">
      <c r="A454">
        <v>453</v>
      </c>
      <c r="B454" t="s">
        <v>453</v>
      </c>
      <c r="C454" t="str">
        <f>HYPERLINK("https://talan.bank.gov.ua/get-user-certificate/IqfmWvqZ5NSw-nEAWfKU","Завантажити сертифікат")</f>
        <v>Завантажити сертифікат</v>
      </c>
    </row>
    <row r="455" spans="1:3" x14ac:dyDescent="0.3">
      <c r="A455">
        <v>454</v>
      </c>
      <c r="B455" t="s">
        <v>454</v>
      </c>
      <c r="C455" t="str">
        <f>HYPERLINK("https://talan.bank.gov.ua/get-user-certificate/IqfmWie4z39JRHGFYn6c","Завантажити сертифікат")</f>
        <v>Завантажити сертифікат</v>
      </c>
    </row>
    <row r="456" spans="1:3" x14ac:dyDescent="0.3">
      <c r="A456">
        <v>455</v>
      </c>
      <c r="B456" t="s">
        <v>455</v>
      </c>
      <c r="C456" t="str">
        <f>HYPERLINK("https://talan.bank.gov.ua/get-user-certificate/IqfmWJEJJ6d0pBgn14md","Завантажити сертифікат")</f>
        <v>Завантажити сертифікат</v>
      </c>
    </row>
    <row r="457" spans="1:3" x14ac:dyDescent="0.3">
      <c r="A457">
        <v>456</v>
      </c>
      <c r="B457" t="s">
        <v>456</v>
      </c>
      <c r="C457" t="str">
        <f>HYPERLINK("https://talan.bank.gov.ua/get-user-certificate/IqfmWxgWQUHuAQsvVb-J","Завантажити сертифікат")</f>
        <v>Завантажити сертифікат</v>
      </c>
    </row>
    <row r="458" spans="1:3" x14ac:dyDescent="0.3">
      <c r="A458">
        <v>457</v>
      </c>
      <c r="B458" t="s">
        <v>457</v>
      </c>
      <c r="C458" t="str">
        <f>HYPERLINK("https://talan.bank.gov.ua/get-user-certificate/IqfmW40F6tg9AF8UpxVv","Завантажити сертифікат")</f>
        <v>Завантажити сертифікат</v>
      </c>
    </row>
    <row r="459" spans="1:3" x14ac:dyDescent="0.3">
      <c r="A459">
        <v>458</v>
      </c>
      <c r="B459" t="s">
        <v>458</v>
      </c>
      <c r="C459" t="str">
        <f>HYPERLINK("https://talan.bank.gov.ua/get-user-certificate/IqfmWEqtW8LFRim_Z0tJ","Завантажити сертифікат")</f>
        <v>Завантажити сертифікат</v>
      </c>
    </row>
    <row r="460" spans="1:3" x14ac:dyDescent="0.3">
      <c r="A460">
        <v>459</v>
      </c>
      <c r="B460" t="s">
        <v>459</v>
      </c>
      <c r="C460" t="str">
        <f>HYPERLINK("https://talan.bank.gov.ua/get-user-certificate/IqfmWB8AN1GoVebWrwtR","Завантажити сертифікат")</f>
        <v>Завантажити сертифікат</v>
      </c>
    </row>
    <row r="461" spans="1:3" x14ac:dyDescent="0.3">
      <c r="A461">
        <v>460</v>
      </c>
      <c r="B461" t="s">
        <v>460</v>
      </c>
      <c r="C461" t="str">
        <f>HYPERLINK("https://talan.bank.gov.ua/get-user-certificate/IqfmW52bklfubJeq4EyO","Завантажити сертифікат")</f>
        <v>Завантажити сертифікат</v>
      </c>
    </row>
    <row r="462" spans="1:3" x14ac:dyDescent="0.3">
      <c r="A462">
        <v>461</v>
      </c>
      <c r="B462" t="s">
        <v>461</v>
      </c>
      <c r="C462" t="str">
        <f>HYPERLINK("https://talan.bank.gov.ua/get-user-certificate/IqfmWCoW8xpaADeX2pXU","Завантажити сертифікат")</f>
        <v>Завантажити сертифікат</v>
      </c>
    </row>
    <row r="463" spans="1:3" x14ac:dyDescent="0.3">
      <c r="A463">
        <v>462</v>
      </c>
      <c r="B463" t="s">
        <v>462</v>
      </c>
      <c r="C463" t="str">
        <f>HYPERLINK("https://talan.bank.gov.ua/get-user-certificate/IqfmWkn10pOMRf-car9d","Завантажити сертифікат")</f>
        <v>Завантажити сертифікат</v>
      </c>
    </row>
    <row r="464" spans="1:3" x14ac:dyDescent="0.3">
      <c r="A464">
        <v>463</v>
      </c>
      <c r="B464" t="s">
        <v>463</v>
      </c>
      <c r="C464" t="str">
        <f>HYPERLINK("https://talan.bank.gov.ua/get-user-certificate/IqfmWy5fJ5E_z6exo7wm","Завантажити сертифікат")</f>
        <v>Завантажити сертифікат</v>
      </c>
    </row>
    <row r="465" spans="1:3" x14ac:dyDescent="0.3">
      <c r="A465">
        <v>464</v>
      </c>
      <c r="B465" t="s">
        <v>464</v>
      </c>
      <c r="C465" t="str">
        <f>HYPERLINK("https://talan.bank.gov.ua/get-user-certificate/IqfmWC40k5i_TMqIM0gh","Завантажити сертифікат")</f>
        <v>Завантажити сертифікат</v>
      </c>
    </row>
    <row r="466" spans="1:3" x14ac:dyDescent="0.3">
      <c r="A466">
        <v>465</v>
      </c>
      <c r="B466" t="s">
        <v>465</v>
      </c>
      <c r="C466" t="str">
        <f>HYPERLINK("https://talan.bank.gov.ua/get-user-certificate/IqfmWg-vTrkd3HUXp9O8","Завантажити сертифікат")</f>
        <v>Завантажити сертифікат</v>
      </c>
    </row>
    <row r="467" spans="1:3" x14ac:dyDescent="0.3">
      <c r="A467">
        <v>466</v>
      </c>
      <c r="B467" t="s">
        <v>466</v>
      </c>
      <c r="C467" t="str">
        <f>HYPERLINK("https://talan.bank.gov.ua/get-user-certificate/IqfmWJDQ0_kkDGcuEhIQ","Завантажити сертифікат")</f>
        <v>Завантажити сертифікат</v>
      </c>
    </row>
    <row r="468" spans="1:3" x14ac:dyDescent="0.3">
      <c r="A468">
        <v>467</v>
      </c>
      <c r="B468" t="s">
        <v>467</v>
      </c>
      <c r="C468" t="str">
        <f>HYPERLINK("https://talan.bank.gov.ua/get-user-certificate/IqfmWTH5J6lG2AXp9hwK","Завантажити сертифікат")</f>
        <v>Завантажити сертифікат</v>
      </c>
    </row>
    <row r="469" spans="1:3" x14ac:dyDescent="0.3">
      <c r="A469">
        <v>468</v>
      </c>
      <c r="B469" t="s">
        <v>468</v>
      </c>
      <c r="C469" t="str">
        <f>HYPERLINK("https://talan.bank.gov.ua/get-user-certificate/IqfmW9q6MtWn62aqnAgO","Завантажити сертифікат")</f>
        <v>Завантажити сертифікат</v>
      </c>
    </row>
    <row r="470" spans="1:3" x14ac:dyDescent="0.3">
      <c r="A470">
        <v>469</v>
      </c>
      <c r="B470" t="s">
        <v>469</v>
      </c>
      <c r="C470" t="str">
        <f>HYPERLINK("https://talan.bank.gov.ua/get-user-certificate/IqfmW2ovF-G8NNNwDpcY","Завантажити сертифікат")</f>
        <v>Завантажити сертифікат</v>
      </c>
    </row>
    <row r="471" spans="1:3" x14ac:dyDescent="0.3">
      <c r="A471">
        <v>470</v>
      </c>
      <c r="B471" t="s">
        <v>470</v>
      </c>
      <c r="C471" t="str">
        <f>HYPERLINK("https://talan.bank.gov.ua/get-user-certificate/IqfmWVc8F_CAA7Uy8C7a","Завантажити сертифікат")</f>
        <v>Завантажити сертифікат</v>
      </c>
    </row>
    <row r="472" spans="1:3" x14ac:dyDescent="0.3">
      <c r="A472">
        <v>471</v>
      </c>
      <c r="B472" t="s">
        <v>471</v>
      </c>
      <c r="C472" t="str">
        <f>HYPERLINK("https://talan.bank.gov.ua/get-user-certificate/IqfmWCDN4XF0fCoNPoOz","Завантажити сертифікат")</f>
        <v>Завантажити сертифікат</v>
      </c>
    </row>
    <row r="473" spans="1:3" x14ac:dyDescent="0.3">
      <c r="A473">
        <v>472</v>
      </c>
      <c r="B473" t="s">
        <v>472</v>
      </c>
      <c r="C473" t="str">
        <f>HYPERLINK("https://talan.bank.gov.ua/get-user-certificate/IqfmWPCw3qc9h3CeP3lB","Завантажити сертифікат")</f>
        <v>Завантажити сертифікат</v>
      </c>
    </row>
    <row r="474" spans="1:3" x14ac:dyDescent="0.3">
      <c r="A474">
        <v>473</v>
      </c>
      <c r="B474" t="s">
        <v>473</v>
      </c>
      <c r="C474" t="str">
        <f>HYPERLINK("https://talan.bank.gov.ua/get-user-certificate/IqfmWQKAvBwVVUwS26yO","Завантажити сертифікат")</f>
        <v>Завантажити сертифікат</v>
      </c>
    </row>
    <row r="475" spans="1:3" x14ac:dyDescent="0.3">
      <c r="A475">
        <v>474</v>
      </c>
      <c r="B475" t="s">
        <v>474</v>
      </c>
      <c r="C475" t="str">
        <f>HYPERLINK("https://talan.bank.gov.ua/get-user-certificate/IqfmWp6yMvutqXLzU4V2","Завантажити сертифікат")</f>
        <v>Завантажити сертифікат</v>
      </c>
    </row>
    <row r="476" spans="1:3" x14ac:dyDescent="0.3">
      <c r="A476">
        <v>475</v>
      </c>
      <c r="B476" t="s">
        <v>475</v>
      </c>
      <c r="C476" t="str">
        <f>HYPERLINK("https://talan.bank.gov.ua/get-user-certificate/IqfmWtOtlKUErGpSbQnw","Завантажити сертифікат")</f>
        <v>Завантажити сертифікат</v>
      </c>
    </row>
    <row r="477" spans="1:3" x14ac:dyDescent="0.3">
      <c r="A477">
        <v>476</v>
      </c>
      <c r="B477" t="s">
        <v>476</v>
      </c>
      <c r="C477" t="str">
        <f>HYPERLINK("https://talan.bank.gov.ua/get-user-certificate/IqfmWeNzetD0q02AKRhI","Завантажити сертифікат")</f>
        <v>Завантажити сертифікат</v>
      </c>
    </row>
    <row r="478" spans="1:3" x14ac:dyDescent="0.3">
      <c r="A478">
        <v>477</v>
      </c>
      <c r="B478" t="s">
        <v>477</v>
      </c>
      <c r="C478" t="str">
        <f>HYPERLINK("https://talan.bank.gov.ua/get-user-certificate/IqfmWHbICk2C90Mt5P5P","Завантажити сертифікат")</f>
        <v>Завантажити сертифікат</v>
      </c>
    </row>
    <row r="479" spans="1:3" x14ac:dyDescent="0.3">
      <c r="A479">
        <v>478</v>
      </c>
      <c r="B479" t="s">
        <v>478</v>
      </c>
      <c r="C479" t="str">
        <f>HYPERLINK("https://talan.bank.gov.ua/get-user-certificate/IqfmWkfLPe9SmmkdjA0L","Завантажити сертифікат")</f>
        <v>Завантажити сертифікат</v>
      </c>
    </row>
    <row r="480" spans="1:3" x14ac:dyDescent="0.3">
      <c r="A480">
        <v>479</v>
      </c>
      <c r="B480" t="s">
        <v>479</v>
      </c>
      <c r="C480" t="str">
        <f>HYPERLINK("https://talan.bank.gov.ua/get-user-certificate/IqfmW3k9TG3NxU_7SoC2","Завантажити сертифікат")</f>
        <v>Завантажити сертифікат</v>
      </c>
    </row>
    <row r="481" spans="1:3" x14ac:dyDescent="0.3">
      <c r="A481">
        <v>480</v>
      </c>
      <c r="B481" t="s">
        <v>480</v>
      </c>
      <c r="C481" t="str">
        <f>HYPERLINK("https://talan.bank.gov.ua/get-user-certificate/IqfmWlBS951JNP_eRk1u","Завантажити сертифікат")</f>
        <v>Завантажити сертифікат</v>
      </c>
    </row>
    <row r="482" spans="1:3" x14ac:dyDescent="0.3">
      <c r="A482">
        <v>481</v>
      </c>
      <c r="B482" t="s">
        <v>481</v>
      </c>
      <c r="C482" t="str">
        <f>HYPERLINK("https://talan.bank.gov.ua/get-user-certificate/IqfmW1J8dG-uGSAp0tte","Завантажити сертифікат")</f>
        <v>Завантажити сертифікат</v>
      </c>
    </row>
    <row r="483" spans="1:3" x14ac:dyDescent="0.3">
      <c r="A483">
        <v>482</v>
      </c>
      <c r="B483" t="s">
        <v>482</v>
      </c>
      <c r="C483" t="str">
        <f>HYPERLINK("https://talan.bank.gov.ua/get-user-certificate/IqfmWUI2gY8_gWJp85Nr","Завантажити сертифікат")</f>
        <v>Завантажити сертифікат</v>
      </c>
    </row>
    <row r="484" spans="1:3" x14ac:dyDescent="0.3">
      <c r="A484">
        <v>483</v>
      </c>
      <c r="B484" t="s">
        <v>483</v>
      </c>
      <c r="C484" t="str">
        <f>HYPERLINK("https://talan.bank.gov.ua/get-user-certificate/IqfmWtBUVYJd9H9_VrkK","Завантажити сертифікат")</f>
        <v>Завантажити сертифікат</v>
      </c>
    </row>
    <row r="485" spans="1:3" x14ac:dyDescent="0.3">
      <c r="A485">
        <v>484</v>
      </c>
      <c r="B485" t="s">
        <v>484</v>
      </c>
      <c r="C485" t="str">
        <f>HYPERLINK("https://talan.bank.gov.ua/get-user-certificate/IqfmWaOsyaN7piGZ2Fgp","Завантажити сертифікат")</f>
        <v>Завантажити сертифікат</v>
      </c>
    </row>
    <row r="486" spans="1:3" x14ac:dyDescent="0.3">
      <c r="A486">
        <v>485</v>
      </c>
      <c r="B486" t="s">
        <v>485</v>
      </c>
      <c r="C486" t="str">
        <f>HYPERLINK("https://talan.bank.gov.ua/get-user-certificate/IqfmW2D8VtnuwiPydTB-","Завантажити сертифікат")</f>
        <v>Завантажити сертифікат</v>
      </c>
    </row>
    <row r="487" spans="1:3" x14ac:dyDescent="0.3">
      <c r="A487">
        <v>486</v>
      </c>
      <c r="B487" t="s">
        <v>486</v>
      </c>
      <c r="C487" t="str">
        <f>HYPERLINK("https://talan.bank.gov.ua/get-user-certificate/IqfmW3MA7DZ13N-S6CYz","Завантажити сертифікат")</f>
        <v>Завантажити сертифікат</v>
      </c>
    </row>
    <row r="488" spans="1:3" x14ac:dyDescent="0.3">
      <c r="A488">
        <v>487</v>
      </c>
      <c r="B488" t="s">
        <v>487</v>
      </c>
      <c r="C488" t="str">
        <f>HYPERLINK("https://talan.bank.gov.ua/get-user-certificate/IqfmWIIDkQWGUmjD9gy3","Завантажити сертифікат")</f>
        <v>Завантажити сертифікат</v>
      </c>
    </row>
    <row r="489" spans="1:3" x14ac:dyDescent="0.3">
      <c r="A489">
        <v>488</v>
      </c>
      <c r="B489" t="s">
        <v>488</v>
      </c>
      <c r="C489" t="str">
        <f>HYPERLINK("https://talan.bank.gov.ua/get-user-certificate/IqfmWb7QwU1fD87ETdT6","Завантажити сертифікат")</f>
        <v>Завантажити сертифікат</v>
      </c>
    </row>
    <row r="490" spans="1:3" x14ac:dyDescent="0.3">
      <c r="A490">
        <v>489</v>
      </c>
      <c r="B490" t="s">
        <v>489</v>
      </c>
      <c r="C490" t="str">
        <f>HYPERLINK("https://talan.bank.gov.ua/get-user-certificate/IqfmWRAZ5ST9Y77czdq1","Завантажити сертифікат")</f>
        <v>Завантажити сертифікат</v>
      </c>
    </row>
    <row r="491" spans="1:3" x14ac:dyDescent="0.3">
      <c r="A491">
        <v>490</v>
      </c>
      <c r="B491" t="s">
        <v>490</v>
      </c>
      <c r="C491" t="str">
        <f>HYPERLINK("https://talan.bank.gov.ua/get-user-certificate/IqfmWjBt2g3xcv4ovEmB","Завантажити сертифікат")</f>
        <v>Завантажити сертифікат</v>
      </c>
    </row>
    <row r="492" spans="1:3" x14ac:dyDescent="0.3">
      <c r="A492">
        <v>491</v>
      </c>
      <c r="B492" t="s">
        <v>491</v>
      </c>
      <c r="C492" t="str">
        <f>HYPERLINK("https://talan.bank.gov.ua/get-user-certificate/IqfmWP72nDn9kaZO8Kom","Завантажити сертифікат")</f>
        <v>Завантажити сертифікат</v>
      </c>
    </row>
    <row r="493" spans="1:3" x14ac:dyDescent="0.3">
      <c r="A493">
        <v>492</v>
      </c>
      <c r="B493" t="s">
        <v>492</v>
      </c>
      <c r="C493" t="str">
        <f>HYPERLINK("https://talan.bank.gov.ua/get-user-certificate/IqfmW6gHwRDsXnvb0k8P","Завантажити сертифікат")</f>
        <v>Завантажити сертифікат</v>
      </c>
    </row>
    <row r="494" spans="1:3" x14ac:dyDescent="0.3">
      <c r="A494">
        <v>493</v>
      </c>
      <c r="B494" t="s">
        <v>493</v>
      </c>
      <c r="C494" t="str">
        <f>HYPERLINK("https://talan.bank.gov.ua/get-user-certificate/IqfmWt-85XuODUDTQ16N","Завантажити сертифікат")</f>
        <v>Завантажити сертифікат</v>
      </c>
    </row>
    <row r="495" spans="1:3" x14ac:dyDescent="0.3">
      <c r="A495">
        <v>494</v>
      </c>
      <c r="B495" t="s">
        <v>494</v>
      </c>
      <c r="C495" t="str">
        <f>HYPERLINK("https://talan.bank.gov.ua/get-user-certificate/IqfmWS43YjeMS3HwpsJ3","Завантажити сертифікат")</f>
        <v>Завантажити сертифікат</v>
      </c>
    </row>
    <row r="496" spans="1:3" x14ac:dyDescent="0.3">
      <c r="A496">
        <v>495</v>
      </c>
      <c r="B496" t="s">
        <v>495</v>
      </c>
      <c r="C496" t="str">
        <f>HYPERLINK("https://talan.bank.gov.ua/get-user-certificate/IqfmWghn7cJX-RBD2M0P","Завантажити сертифікат")</f>
        <v>Завантажити сертифікат</v>
      </c>
    </row>
    <row r="497" spans="1:3" x14ac:dyDescent="0.3">
      <c r="A497">
        <v>496</v>
      </c>
      <c r="B497" t="s">
        <v>496</v>
      </c>
      <c r="C497" t="str">
        <f>HYPERLINK("https://talan.bank.gov.ua/get-user-certificate/IqfmWuh2pRaTdRfL1MzB","Завантажити сертифікат")</f>
        <v>Завантажити сертифікат</v>
      </c>
    </row>
    <row r="498" spans="1:3" x14ac:dyDescent="0.3">
      <c r="A498">
        <v>497</v>
      </c>
      <c r="B498" t="s">
        <v>497</v>
      </c>
      <c r="C498" t="str">
        <f>HYPERLINK("https://talan.bank.gov.ua/get-user-certificate/IqfmWlpqoxnt0_uH646n","Завантажити сертифікат")</f>
        <v>Завантажити сертифікат</v>
      </c>
    </row>
    <row r="499" spans="1:3" x14ac:dyDescent="0.3">
      <c r="A499">
        <v>498</v>
      </c>
      <c r="B499" t="s">
        <v>498</v>
      </c>
      <c r="C499" t="str">
        <f>HYPERLINK("https://talan.bank.gov.ua/get-user-certificate/IqfmWVFhDGoZx_TzGli2","Завантажити сертифікат")</f>
        <v>Завантажити сертифікат</v>
      </c>
    </row>
    <row r="500" spans="1:3" x14ac:dyDescent="0.3">
      <c r="A500">
        <v>499</v>
      </c>
      <c r="B500" t="s">
        <v>499</v>
      </c>
      <c r="C500" t="str">
        <f>HYPERLINK("https://talan.bank.gov.ua/get-user-certificate/IqfmWI3eGyIpcNSPCVmn","Завантажити сертифікат")</f>
        <v>Завантажити сертифікат</v>
      </c>
    </row>
    <row r="501" spans="1:3" x14ac:dyDescent="0.3">
      <c r="A501">
        <v>500</v>
      </c>
      <c r="B501" t="s">
        <v>500</v>
      </c>
      <c r="C501" t="str">
        <f>HYPERLINK("https://talan.bank.gov.ua/get-user-certificate/IqfmWFEuElIEGWqFLeNj","Завантажити сертифікат")</f>
        <v>Завантажити сертифікат</v>
      </c>
    </row>
    <row r="502" spans="1:3" x14ac:dyDescent="0.3">
      <c r="A502">
        <v>501</v>
      </c>
      <c r="B502" t="s">
        <v>501</v>
      </c>
      <c r="C502" t="str">
        <f>HYPERLINK("https://talan.bank.gov.ua/get-user-certificate/IqfmWBh5kZG1v2rMS8uz","Завантажити сертифікат")</f>
        <v>Завантажити сертифікат</v>
      </c>
    </row>
    <row r="503" spans="1:3" x14ac:dyDescent="0.3">
      <c r="A503">
        <v>502</v>
      </c>
      <c r="B503" t="s">
        <v>502</v>
      </c>
      <c r="C503" t="str">
        <f>HYPERLINK("https://talan.bank.gov.ua/get-user-certificate/IqfmW-nxqJBB---G4ibu","Завантажити сертифікат")</f>
        <v>Завантажити сертифікат</v>
      </c>
    </row>
    <row r="504" spans="1:3" x14ac:dyDescent="0.3">
      <c r="A504">
        <v>503</v>
      </c>
      <c r="B504" t="s">
        <v>503</v>
      </c>
      <c r="C504" t="str">
        <f>HYPERLINK("https://talan.bank.gov.ua/get-user-certificate/IqfmWsDTCsk55kQToN0H","Завантажити сертифікат")</f>
        <v>Завантажити сертифікат</v>
      </c>
    </row>
    <row r="505" spans="1:3" x14ac:dyDescent="0.3">
      <c r="A505">
        <v>504</v>
      </c>
      <c r="B505" t="s">
        <v>504</v>
      </c>
      <c r="C505" t="str">
        <f>HYPERLINK("https://talan.bank.gov.ua/get-user-certificate/IqfmW-4s8g4qRjqNy_lq","Завантажити сертифікат")</f>
        <v>Завантажити сертифікат</v>
      </c>
    </row>
    <row r="506" spans="1:3" x14ac:dyDescent="0.3">
      <c r="A506">
        <v>505</v>
      </c>
      <c r="B506" t="s">
        <v>505</v>
      </c>
      <c r="C506" t="str">
        <f>HYPERLINK("https://talan.bank.gov.ua/get-user-certificate/IqfmWegS8WTlIz0XISx3","Завантажити сертифікат")</f>
        <v>Завантажити сертифікат</v>
      </c>
    </row>
    <row r="507" spans="1:3" x14ac:dyDescent="0.3">
      <c r="A507">
        <v>506</v>
      </c>
      <c r="B507" t="s">
        <v>506</v>
      </c>
      <c r="C507" t="str">
        <f>HYPERLINK("https://talan.bank.gov.ua/get-user-certificate/IqfmWk8IT4vvj_TIoKxD","Завантажити сертифікат")</f>
        <v>Завантажити сертифікат</v>
      </c>
    </row>
    <row r="508" spans="1:3" x14ac:dyDescent="0.3">
      <c r="A508">
        <v>507</v>
      </c>
      <c r="B508" t="s">
        <v>507</v>
      </c>
      <c r="C508" t="str">
        <f>HYPERLINK("https://talan.bank.gov.ua/get-user-certificate/IqfmWm9Qy2FSEhdqEeNf","Завантажити сертифікат")</f>
        <v>Завантажити сертифікат</v>
      </c>
    </row>
    <row r="509" spans="1:3" x14ac:dyDescent="0.3">
      <c r="A509">
        <v>508</v>
      </c>
      <c r="B509" t="s">
        <v>508</v>
      </c>
      <c r="C509" t="str">
        <f>HYPERLINK("https://talan.bank.gov.ua/get-user-certificate/IqfmWCgKHoDChn6dH-78","Завантажити сертифікат")</f>
        <v>Завантажити сертифікат</v>
      </c>
    </row>
    <row r="510" spans="1:3" x14ac:dyDescent="0.3">
      <c r="A510">
        <v>509</v>
      </c>
      <c r="B510" t="s">
        <v>509</v>
      </c>
      <c r="C510" t="str">
        <f>HYPERLINK("https://talan.bank.gov.ua/get-user-certificate/IqfmWdET5t5yPtQ2X2MD","Завантажити сертифікат")</f>
        <v>Завантажити сертифікат</v>
      </c>
    </row>
    <row r="511" spans="1:3" x14ac:dyDescent="0.3">
      <c r="A511">
        <v>510</v>
      </c>
      <c r="B511" t="s">
        <v>510</v>
      </c>
      <c r="C511" t="str">
        <f>HYPERLINK("https://talan.bank.gov.ua/get-user-certificate/IqfmWI-l_QFSnwaLUeQL","Завантажити сертифікат")</f>
        <v>Завантажити сертифікат</v>
      </c>
    </row>
    <row r="512" spans="1:3" x14ac:dyDescent="0.3">
      <c r="A512">
        <v>511</v>
      </c>
      <c r="B512" t="s">
        <v>511</v>
      </c>
      <c r="C512" t="str">
        <f>HYPERLINK("https://talan.bank.gov.ua/get-user-certificate/IqfmWOR1_0Dr3kN3aNdT","Завантажити сертифікат")</f>
        <v>Завантажити сертифікат</v>
      </c>
    </row>
    <row r="513" spans="1:3" x14ac:dyDescent="0.3">
      <c r="A513">
        <v>512</v>
      </c>
      <c r="B513" t="s">
        <v>512</v>
      </c>
      <c r="C513" t="str">
        <f>HYPERLINK("https://talan.bank.gov.ua/get-user-certificate/IqfmWN1OknwAeCFzodkY","Завантажити сертифікат")</f>
        <v>Завантажити сертифікат</v>
      </c>
    </row>
    <row r="514" spans="1:3" x14ac:dyDescent="0.3">
      <c r="A514">
        <v>513</v>
      </c>
      <c r="B514" t="s">
        <v>513</v>
      </c>
      <c r="C514" t="str">
        <f>HYPERLINK("https://talan.bank.gov.ua/get-user-certificate/IqfmWfHWtbIyK3-dBgAx","Завантажити сертифікат")</f>
        <v>Завантажити сертифікат</v>
      </c>
    </row>
    <row r="515" spans="1:3" x14ac:dyDescent="0.3">
      <c r="A515">
        <v>514</v>
      </c>
      <c r="B515" t="s">
        <v>514</v>
      </c>
      <c r="C515" t="str">
        <f>HYPERLINK("https://talan.bank.gov.ua/get-user-certificate/IqfmWZUeAbh0C4IwI2jC","Завантажити сертифікат")</f>
        <v>Завантажити сертифікат</v>
      </c>
    </row>
    <row r="516" spans="1:3" x14ac:dyDescent="0.3">
      <c r="A516">
        <v>515</v>
      </c>
      <c r="B516" t="s">
        <v>515</v>
      </c>
      <c r="C516" t="str">
        <f>HYPERLINK("https://talan.bank.gov.ua/get-user-certificate/IqfmW7WnZdmLZX4OmGMh","Завантажити сертифікат")</f>
        <v>Завантажити сертифікат</v>
      </c>
    </row>
    <row r="517" spans="1:3" x14ac:dyDescent="0.3">
      <c r="A517">
        <v>516</v>
      </c>
      <c r="B517" t="s">
        <v>516</v>
      </c>
      <c r="C517" t="str">
        <f>HYPERLINK("https://talan.bank.gov.ua/get-user-certificate/IqfmWSjP-qLJ9-uZ7iQT","Завантажити сертифікат")</f>
        <v>Завантажити сертифікат</v>
      </c>
    </row>
    <row r="518" spans="1:3" x14ac:dyDescent="0.3">
      <c r="A518">
        <v>517</v>
      </c>
      <c r="B518" t="s">
        <v>517</v>
      </c>
      <c r="C518" t="str">
        <f>HYPERLINK("https://talan.bank.gov.ua/get-user-certificate/IqfmWB9kWrb8KRs_qSRC","Завантажити сертифікат")</f>
        <v>Завантажити сертифікат</v>
      </c>
    </row>
    <row r="519" spans="1:3" x14ac:dyDescent="0.3">
      <c r="A519">
        <v>518</v>
      </c>
      <c r="B519" t="s">
        <v>518</v>
      </c>
      <c r="C519" t="str">
        <f>HYPERLINK("https://talan.bank.gov.ua/get-user-certificate/IqfmWqb_CxiePbf_-caI","Завантажити сертифікат")</f>
        <v>Завантажити сертифікат</v>
      </c>
    </row>
    <row r="520" spans="1:3" x14ac:dyDescent="0.3">
      <c r="A520">
        <v>519</v>
      </c>
      <c r="B520" t="s">
        <v>519</v>
      </c>
      <c r="C520" t="str">
        <f>HYPERLINK("https://talan.bank.gov.ua/get-user-certificate/IqfmWT1xgSBsWPkD-rYZ","Завантажити сертифікат")</f>
        <v>Завантажити сертифікат</v>
      </c>
    </row>
    <row r="521" spans="1:3" x14ac:dyDescent="0.3">
      <c r="A521">
        <v>520</v>
      </c>
      <c r="B521" t="s">
        <v>520</v>
      </c>
      <c r="C521" t="str">
        <f>HYPERLINK("https://talan.bank.gov.ua/get-user-certificate/IqfmWiwGHfUITmr4qFfr","Завантажити сертифікат")</f>
        <v>Завантажити сертифікат</v>
      </c>
    </row>
    <row r="522" spans="1:3" x14ac:dyDescent="0.3">
      <c r="A522">
        <v>521</v>
      </c>
      <c r="B522" t="s">
        <v>521</v>
      </c>
      <c r="C522" t="str">
        <f>HYPERLINK("https://talan.bank.gov.ua/get-user-certificate/IqfmWqCjWzgv3GjIGr9n","Завантажити сертифікат")</f>
        <v>Завантажити сертифікат</v>
      </c>
    </row>
    <row r="523" spans="1:3" x14ac:dyDescent="0.3">
      <c r="A523">
        <v>522</v>
      </c>
      <c r="B523" t="s">
        <v>522</v>
      </c>
      <c r="C523" t="str">
        <f>HYPERLINK("https://talan.bank.gov.ua/get-user-certificate/IqfmWsoiYmNOzU_zSY02","Завантажити сертифікат")</f>
        <v>Завантажити сертифікат</v>
      </c>
    </row>
    <row r="524" spans="1:3" x14ac:dyDescent="0.3">
      <c r="A524">
        <v>523</v>
      </c>
      <c r="B524" t="s">
        <v>523</v>
      </c>
      <c r="C524" t="str">
        <f>HYPERLINK("https://talan.bank.gov.ua/get-user-certificate/IqfmWseiyUIdaHDoYnjJ","Завантажити сертифікат")</f>
        <v>Завантажити сертифікат</v>
      </c>
    </row>
    <row r="525" spans="1:3" x14ac:dyDescent="0.3">
      <c r="A525">
        <v>524</v>
      </c>
      <c r="B525" t="s">
        <v>524</v>
      </c>
      <c r="C525" t="str">
        <f>HYPERLINK("https://talan.bank.gov.ua/get-user-certificate/IqfmWRyFx6pc7I_W3kEm","Завантажити сертифікат")</f>
        <v>Завантажити сертифікат</v>
      </c>
    </row>
    <row r="526" spans="1:3" x14ac:dyDescent="0.3">
      <c r="A526">
        <v>525</v>
      </c>
      <c r="B526" t="s">
        <v>525</v>
      </c>
      <c r="C526" t="str">
        <f>HYPERLINK("https://talan.bank.gov.ua/get-user-certificate/IqfmWrPf7TjWxX8xMY4B","Завантажити сертифікат")</f>
        <v>Завантажити сертифікат</v>
      </c>
    </row>
    <row r="527" spans="1:3" x14ac:dyDescent="0.3">
      <c r="A527">
        <v>526</v>
      </c>
      <c r="B527" t="s">
        <v>526</v>
      </c>
      <c r="C527" t="str">
        <f>HYPERLINK("https://talan.bank.gov.ua/get-user-certificate/IqfmWp_8KaeUKRNp2gDP","Завантажити сертифікат")</f>
        <v>Завантажити сертифікат</v>
      </c>
    </row>
    <row r="528" spans="1:3" x14ac:dyDescent="0.3">
      <c r="A528">
        <v>527</v>
      </c>
      <c r="B528" t="s">
        <v>527</v>
      </c>
      <c r="C528" t="str">
        <f>HYPERLINK("https://talan.bank.gov.ua/get-user-certificate/IqfmWdztJH9xo7udiT-Y","Завантажити сертифікат")</f>
        <v>Завантажити сертифікат</v>
      </c>
    </row>
    <row r="529" spans="1:3" x14ac:dyDescent="0.3">
      <c r="A529">
        <v>528</v>
      </c>
      <c r="B529" t="s">
        <v>528</v>
      </c>
      <c r="C529" t="str">
        <f>HYPERLINK("https://talan.bank.gov.ua/get-user-certificate/IqfmW6VvrwK1KivFvLy9","Завантажити сертифікат")</f>
        <v>Завантажити сертифікат</v>
      </c>
    </row>
    <row r="530" spans="1:3" x14ac:dyDescent="0.3">
      <c r="A530">
        <v>529</v>
      </c>
      <c r="B530" t="s">
        <v>529</v>
      </c>
      <c r="C530" t="str">
        <f>HYPERLINK("https://talan.bank.gov.ua/get-user-certificate/IqfmW2Fzczyt6yb3RJQY","Завантажити сертифікат")</f>
        <v>Завантажити сертифікат</v>
      </c>
    </row>
    <row r="531" spans="1:3" x14ac:dyDescent="0.3">
      <c r="A531">
        <v>530</v>
      </c>
      <c r="B531" t="s">
        <v>530</v>
      </c>
      <c r="C531" t="str">
        <f>HYPERLINK("https://talan.bank.gov.ua/get-user-certificate/IqfmWmFavbax1oSgU8uo","Завантажити сертифікат")</f>
        <v>Завантажити сертифікат</v>
      </c>
    </row>
    <row r="532" spans="1:3" x14ac:dyDescent="0.3">
      <c r="A532">
        <v>531</v>
      </c>
      <c r="B532" t="s">
        <v>531</v>
      </c>
      <c r="C532" t="str">
        <f>HYPERLINK("https://talan.bank.gov.ua/get-user-certificate/IqfmWv3jamePX-B-VNen","Завантажити сертифікат")</f>
        <v>Завантажити сертифікат</v>
      </c>
    </row>
    <row r="533" spans="1:3" x14ac:dyDescent="0.3">
      <c r="A533">
        <v>532</v>
      </c>
      <c r="B533" t="s">
        <v>532</v>
      </c>
      <c r="C533" t="str">
        <f>HYPERLINK("https://talan.bank.gov.ua/get-user-certificate/IqfmWoS3NYaHnvH-gmw5","Завантажити сертифікат")</f>
        <v>Завантажити сертифікат</v>
      </c>
    </row>
    <row r="534" spans="1:3" x14ac:dyDescent="0.3">
      <c r="A534">
        <v>533</v>
      </c>
      <c r="B534" t="s">
        <v>533</v>
      </c>
      <c r="C534" t="str">
        <f>HYPERLINK("https://talan.bank.gov.ua/get-user-certificate/IqfmWuMfDie4BgvqXLNN","Завантажити сертифікат")</f>
        <v>Завантажити сертифікат</v>
      </c>
    </row>
    <row r="535" spans="1:3" x14ac:dyDescent="0.3">
      <c r="A535">
        <v>534</v>
      </c>
      <c r="B535" t="s">
        <v>534</v>
      </c>
      <c r="C535" t="str">
        <f>HYPERLINK("https://talan.bank.gov.ua/get-user-certificate/IqfmWqioglp1BWwH5szJ","Завантажити сертифікат")</f>
        <v>Завантажити сертифікат</v>
      </c>
    </row>
    <row r="536" spans="1:3" x14ac:dyDescent="0.3">
      <c r="A536">
        <v>535</v>
      </c>
      <c r="B536" t="s">
        <v>535</v>
      </c>
      <c r="C536" t="str">
        <f>HYPERLINK("https://talan.bank.gov.ua/get-user-certificate/IqfmWqglvNcFTEM9bVAZ","Завантажити сертифікат")</f>
        <v>Завантажити сертифікат</v>
      </c>
    </row>
    <row r="537" spans="1:3" x14ac:dyDescent="0.3">
      <c r="A537">
        <v>536</v>
      </c>
      <c r="B537" t="s">
        <v>536</v>
      </c>
      <c r="C537" t="str">
        <f>HYPERLINK("https://talan.bank.gov.ua/get-user-certificate/IqfmWfyS3jFS8-Qpxv7I","Завантажити сертифікат")</f>
        <v>Завантажити сертифікат</v>
      </c>
    </row>
    <row r="538" spans="1:3" x14ac:dyDescent="0.3">
      <c r="A538">
        <v>537</v>
      </c>
      <c r="B538" t="s">
        <v>537</v>
      </c>
      <c r="C538" t="str">
        <f>HYPERLINK("https://talan.bank.gov.ua/get-user-certificate/IqfmWHxjAkYUKDQndpL2","Завантажити сертифікат")</f>
        <v>Завантажити сертифікат</v>
      </c>
    </row>
    <row r="539" spans="1:3" x14ac:dyDescent="0.3">
      <c r="A539">
        <v>538</v>
      </c>
      <c r="B539" t="s">
        <v>538</v>
      </c>
      <c r="C539" t="str">
        <f>HYPERLINK("https://talan.bank.gov.ua/get-user-certificate/IqfmWojqJlHcR8bxijeL","Завантажити сертифікат")</f>
        <v>Завантажити сертифікат</v>
      </c>
    </row>
    <row r="540" spans="1:3" x14ac:dyDescent="0.3">
      <c r="A540">
        <v>539</v>
      </c>
      <c r="B540" t="s">
        <v>539</v>
      </c>
      <c r="C540" t="str">
        <f>HYPERLINK("https://talan.bank.gov.ua/get-user-certificate/IqfmWVxt270RoUPtOYoa","Завантажити сертифікат")</f>
        <v>Завантажити сертифікат</v>
      </c>
    </row>
    <row r="541" spans="1:3" x14ac:dyDescent="0.3">
      <c r="A541">
        <v>540</v>
      </c>
      <c r="B541" t="s">
        <v>540</v>
      </c>
      <c r="C541" t="str">
        <f>HYPERLINK("https://talan.bank.gov.ua/get-user-certificate/IqfmWu12YOWo_FHSM7qm","Завантажити сертифікат")</f>
        <v>Завантажити сертифікат</v>
      </c>
    </row>
    <row r="542" spans="1:3" x14ac:dyDescent="0.3">
      <c r="A542">
        <v>541</v>
      </c>
      <c r="B542" t="s">
        <v>541</v>
      </c>
      <c r="C542" t="str">
        <f>HYPERLINK("https://talan.bank.gov.ua/get-user-certificate/IqfmW6ZvU7duF07Uzw62","Завантажити сертифікат")</f>
        <v>Завантажити сертифікат</v>
      </c>
    </row>
    <row r="543" spans="1:3" x14ac:dyDescent="0.3">
      <c r="A543">
        <v>542</v>
      </c>
      <c r="B543" t="s">
        <v>542</v>
      </c>
      <c r="C543" t="str">
        <f>HYPERLINK("https://talan.bank.gov.ua/get-user-certificate/IqfmWhvj5ubwXt8OLcGS","Завантажити сертифікат")</f>
        <v>Завантажити сертифікат</v>
      </c>
    </row>
    <row r="544" spans="1:3" x14ac:dyDescent="0.3">
      <c r="A544">
        <v>543</v>
      </c>
      <c r="B544" t="s">
        <v>543</v>
      </c>
      <c r="C544" t="str">
        <f>HYPERLINK("https://talan.bank.gov.ua/get-user-certificate/IqfmWN9x99puR5zVIg8N","Завантажити сертифікат")</f>
        <v>Завантажити сертифікат</v>
      </c>
    </row>
    <row r="545" spans="1:3" x14ac:dyDescent="0.3">
      <c r="A545">
        <v>544</v>
      </c>
      <c r="B545" t="s">
        <v>544</v>
      </c>
      <c r="C545" t="str">
        <f>HYPERLINK("https://talan.bank.gov.ua/get-user-certificate/IqfmW6_G0rULGqK7Pw4B","Завантажити сертифікат")</f>
        <v>Завантажити сертифікат</v>
      </c>
    </row>
    <row r="546" spans="1:3" x14ac:dyDescent="0.3">
      <c r="A546">
        <v>545</v>
      </c>
      <c r="B546" t="s">
        <v>545</v>
      </c>
      <c r="C546" t="str">
        <f>HYPERLINK("https://talan.bank.gov.ua/get-user-certificate/IqfmWlH8rEhIMr47qp26","Завантажити сертифікат")</f>
        <v>Завантажити сертифікат</v>
      </c>
    </row>
    <row r="547" spans="1:3" x14ac:dyDescent="0.3">
      <c r="A547">
        <v>546</v>
      </c>
      <c r="B547" t="s">
        <v>546</v>
      </c>
      <c r="C547" t="str">
        <f>HYPERLINK("https://talan.bank.gov.ua/get-user-certificate/IqfmW3Md7eMo4-9zeTrs","Завантажити сертифікат")</f>
        <v>Завантажити сертифікат</v>
      </c>
    </row>
    <row r="548" spans="1:3" x14ac:dyDescent="0.3">
      <c r="A548">
        <v>547</v>
      </c>
      <c r="B548" t="s">
        <v>547</v>
      </c>
      <c r="C548" t="str">
        <f>HYPERLINK("https://talan.bank.gov.ua/get-user-certificate/IqfmWWXCdmAcxjVJvIjH","Завантажити сертифікат")</f>
        <v>Завантажити сертифікат</v>
      </c>
    </row>
    <row r="549" spans="1:3" x14ac:dyDescent="0.3">
      <c r="A549">
        <v>548</v>
      </c>
      <c r="B549" t="s">
        <v>548</v>
      </c>
      <c r="C549" t="str">
        <f>HYPERLINK("https://talan.bank.gov.ua/get-user-certificate/IqfmW71hUU8MSy0FnZN7","Завантажити сертифікат")</f>
        <v>Завантажити сертифікат</v>
      </c>
    </row>
    <row r="550" spans="1:3" x14ac:dyDescent="0.3">
      <c r="A550">
        <v>549</v>
      </c>
      <c r="B550" t="s">
        <v>549</v>
      </c>
      <c r="C550" t="str">
        <f>HYPERLINK("https://talan.bank.gov.ua/get-user-certificate/IqfmWc9yJb1iEckVo7mz","Завантажити сертифікат")</f>
        <v>Завантажити сертифікат</v>
      </c>
    </row>
    <row r="551" spans="1:3" x14ac:dyDescent="0.3">
      <c r="A551">
        <v>550</v>
      </c>
      <c r="B551" t="s">
        <v>550</v>
      </c>
      <c r="C551" t="str">
        <f>HYPERLINK("https://talan.bank.gov.ua/get-user-certificate/IqfmWDw0vDHKAs54F4jY","Завантажити сертифікат")</f>
        <v>Завантажити сертифікат</v>
      </c>
    </row>
    <row r="552" spans="1:3" x14ac:dyDescent="0.3">
      <c r="A552">
        <v>551</v>
      </c>
      <c r="B552" t="s">
        <v>551</v>
      </c>
      <c r="C552" t="str">
        <f>HYPERLINK("https://talan.bank.gov.ua/get-user-certificate/IqfmW4m24mOOet7r5_ej","Завантажити сертифікат")</f>
        <v>Завантажити сертифікат</v>
      </c>
    </row>
    <row r="553" spans="1:3" x14ac:dyDescent="0.3">
      <c r="A553">
        <v>552</v>
      </c>
      <c r="B553" t="s">
        <v>552</v>
      </c>
      <c r="C553" t="str">
        <f>HYPERLINK("https://talan.bank.gov.ua/get-user-certificate/IqfmWqG45P9AoqRmwMia","Завантажити сертифікат")</f>
        <v>Завантажити сертифікат</v>
      </c>
    </row>
    <row r="554" spans="1:3" x14ac:dyDescent="0.3">
      <c r="A554">
        <v>553</v>
      </c>
      <c r="B554" t="s">
        <v>553</v>
      </c>
      <c r="C554" t="str">
        <f>HYPERLINK("https://talan.bank.gov.ua/get-user-certificate/IqfmWb60rSfPJIolsiud","Завантажити сертифікат")</f>
        <v>Завантажити сертифікат</v>
      </c>
    </row>
    <row r="555" spans="1:3" x14ac:dyDescent="0.3">
      <c r="A555">
        <v>554</v>
      </c>
      <c r="B555" t="s">
        <v>554</v>
      </c>
      <c r="C555" t="str">
        <f>HYPERLINK("https://talan.bank.gov.ua/get-user-certificate/IqfmWni4PC-rkM-PX8wX","Завантажити сертифікат")</f>
        <v>Завантажити сертифікат</v>
      </c>
    </row>
    <row r="556" spans="1:3" x14ac:dyDescent="0.3">
      <c r="A556">
        <v>555</v>
      </c>
      <c r="B556" t="s">
        <v>555</v>
      </c>
      <c r="C556" t="str">
        <f>HYPERLINK("https://talan.bank.gov.ua/get-user-certificate/IqfmWXVhKRkUNAi_PkP4","Завантажити сертифікат")</f>
        <v>Завантажити сертифікат</v>
      </c>
    </row>
    <row r="557" spans="1:3" x14ac:dyDescent="0.3">
      <c r="A557">
        <v>556</v>
      </c>
      <c r="B557" t="s">
        <v>556</v>
      </c>
      <c r="C557" t="str">
        <f>HYPERLINK("https://talan.bank.gov.ua/get-user-certificate/IqfmWRz6EtppSalc4-xu","Завантажити сертифікат")</f>
        <v>Завантажити сертифікат</v>
      </c>
    </row>
    <row r="558" spans="1:3" x14ac:dyDescent="0.3">
      <c r="A558">
        <v>557</v>
      </c>
      <c r="B558" t="s">
        <v>557</v>
      </c>
      <c r="C558" t="str">
        <f>HYPERLINK("https://talan.bank.gov.ua/get-user-certificate/IqfmWFHedMcbekeRe0SA","Завантажити сертифікат")</f>
        <v>Завантажити сертифікат</v>
      </c>
    </row>
    <row r="559" spans="1:3" x14ac:dyDescent="0.3">
      <c r="A559">
        <v>558</v>
      </c>
      <c r="B559" t="s">
        <v>558</v>
      </c>
      <c r="C559" t="str">
        <f>HYPERLINK("https://talan.bank.gov.ua/get-user-certificate/IqfmWc77OwWB7uR665au","Завантажити сертифікат")</f>
        <v>Завантажити сертифікат</v>
      </c>
    </row>
    <row r="560" spans="1:3" x14ac:dyDescent="0.3">
      <c r="A560">
        <v>559</v>
      </c>
      <c r="B560" t="s">
        <v>559</v>
      </c>
      <c r="C560" t="str">
        <f>HYPERLINK("https://talan.bank.gov.ua/get-user-certificate/IqfmWQp5-x5CcAm1VkVT","Завантажити сертифікат")</f>
        <v>Завантажити сертифікат</v>
      </c>
    </row>
    <row r="561" spans="1:3" x14ac:dyDescent="0.3">
      <c r="A561">
        <v>560</v>
      </c>
      <c r="B561" t="s">
        <v>560</v>
      </c>
      <c r="C561" t="str">
        <f>HYPERLINK("https://talan.bank.gov.ua/get-user-certificate/IqfmWHkVZLuVOT9jvsDI","Завантажити сертифікат")</f>
        <v>Завантажити сертифікат</v>
      </c>
    </row>
    <row r="562" spans="1:3" x14ac:dyDescent="0.3">
      <c r="A562">
        <v>561</v>
      </c>
      <c r="B562" t="s">
        <v>561</v>
      </c>
      <c r="C562" t="str">
        <f>HYPERLINK("https://talan.bank.gov.ua/get-user-certificate/IqfmWVZxZK_aEZqnVhUs","Завантажити сертифікат")</f>
        <v>Завантажити сертифікат</v>
      </c>
    </row>
    <row r="563" spans="1:3" x14ac:dyDescent="0.3">
      <c r="A563">
        <v>562</v>
      </c>
      <c r="B563" t="s">
        <v>562</v>
      </c>
      <c r="C563" t="str">
        <f>HYPERLINK("https://talan.bank.gov.ua/get-user-certificate/IqfmWcxU-sMFhzzW60p6","Завантажити сертифікат")</f>
        <v>Завантажити сертифікат</v>
      </c>
    </row>
    <row r="564" spans="1:3" x14ac:dyDescent="0.3">
      <c r="A564">
        <v>563</v>
      </c>
      <c r="B564" t="s">
        <v>563</v>
      </c>
      <c r="C564" t="str">
        <f>HYPERLINK("https://talan.bank.gov.ua/get-user-certificate/IqfmWPi5bKasy6c8pmhc","Завантажити сертифікат")</f>
        <v>Завантажити сертифікат</v>
      </c>
    </row>
    <row r="565" spans="1:3" x14ac:dyDescent="0.3">
      <c r="A565">
        <v>564</v>
      </c>
      <c r="B565" t="s">
        <v>564</v>
      </c>
      <c r="C565" t="str">
        <f>HYPERLINK("https://talan.bank.gov.ua/get-user-certificate/IqfmWa2dt5mKMkPxuu8w","Завантажити сертифікат")</f>
        <v>Завантажити сертифікат</v>
      </c>
    </row>
    <row r="566" spans="1:3" x14ac:dyDescent="0.3">
      <c r="A566">
        <v>565</v>
      </c>
      <c r="B566" t="s">
        <v>565</v>
      </c>
      <c r="C566" t="str">
        <f>HYPERLINK("https://talan.bank.gov.ua/get-user-certificate/IqfmWHIb7EGFnWzRCZoT","Завантажити сертифікат")</f>
        <v>Завантажити сертифікат</v>
      </c>
    </row>
    <row r="567" spans="1:3" x14ac:dyDescent="0.3">
      <c r="A567">
        <v>566</v>
      </c>
      <c r="B567" t="s">
        <v>566</v>
      </c>
      <c r="C567" t="str">
        <f>HYPERLINK("https://talan.bank.gov.ua/get-user-certificate/IqfmWkzQRkK4_XTp8-vK","Завантажити сертифікат")</f>
        <v>Завантажити сертифікат</v>
      </c>
    </row>
    <row r="568" spans="1:3" x14ac:dyDescent="0.3">
      <c r="A568">
        <v>567</v>
      </c>
      <c r="B568" t="s">
        <v>567</v>
      </c>
      <c r="C568" t="str">
        <f>HYPERLINK("https://talan.bank.gov.ua/get-user-certificate/IqfmWcaWeNwZ6xdhQSdS","Завантажити сертифікат")</f>
        <v>Завантажити сертифікат</v>
      </c>
    </row>
    <row r="569" spans="1:3" x14ac:dyDescent="0.3">
      <c r="A569">
        <v>568</v>
      </c>
      <c r="B569" t="s">
        <v>568</v>
      </c>
      <c r="C569" t="str">
        <f>HYPERLINK("https://talan.bank.gov.ua/get-user-certificate/IqfmWQrrrcyNWLVmuecg","Завантажити сертифікат")</f>
        <v>Завантажити сертифікат</v>
      </c>
    </row>
    <row r="570" spans="1:3" x14ac:dyDescent="0.3">
      <c r="A570">
        <v>569</v>
      </c>
      <c r="B570" t="s">
        <v>569</v>
      </c>
      <c r="C570" t="str">
        <f>HYPERLINK("https://talan.bank.gov.ua/get-user-certificate/IqfmW0C_7IF7RmMh3zMz","Завантажити сертифікат")</f>
        <v>Завантажити сертифікат</v>
      </c>
    </row>
    <row r="571" spans="1:3" x14ac:dyDescent="0.3">
      <c r="A571">
        <v>570</v>
      </c>
      <c r="B571" t="s">
        <v>570</v>
      </c>
      <c r="C571" t="str">
        <f>HYPERLINK("https://talan.bank.gov.ua/get-user-certificate/IqfmW9ob6cGnAnY12XLp","Завантажити сертифікат")</f>
        <v>Завантажити сертифікат</v>
      </c>
    </row>
    <row r="572" spans="1:3" x14ac:dyDescent="0.3">
      <c r="A572">
        <v>571</v>
      </c>
      <c r="B572" t="s">
        <v>571</v>
      </c>
      <c r="C572" t="str">
        <f>HYPERLINK("https://talan.bank.gov.ua/get-user-certificate/IqfmW6VvatY1dbqRPWgQ","Завантажити сертифікат")</f>
        <v>Завантажити сертифікат</v>
      </c>
    </row>
    <row r="573" spans="1:3" x14ac:dyDescent="0.3">
      <c r="A573">
        <v>572</v>
      </c>
      <c r="B573" t="s">
        <v>572</v>
      </c>
      <c r="C573" t="str">
        <f>HYPERLINK("https://talan.bank.gov.ua/get-user-certificate/IqfmW9pfaaqby7k9boEs","Завантажити сертифікат")</f>
        <v>Завантажити сертифікат</v>
      </c>
    </row>
    <row r="574" spans="1:3" x14ac:dyDescent="0.3">
      <c r="A574">
        <v>573</v>
      </c>
      <c r="B574" t="s">
        <v>573</v>
      </c>
      <c r="C574" t="str">
        <f>HYPERLINK("https://talan.bank.gov.ua/get-user-certificate/IqfmWaLJ_YlmdtneUGIh","Завантажити сертифікат")</f>
        <v>Завантажити сертифікат</v>
      </c>
    </row>
    <row r="575" spans="1:3" x14ac:dyDescent="0.3">
      <c r="A575">
        <v>574</v>
      </c>
      <c r="B575" t="s">
        <v>574</v>
      </c>
      <c r="C575" t="str">
        <f>HYPERLINK("https://talan.bank.gov.ua/get-user-certificate/IqfmWo1szAezAiinVX9M","Завантажити сертифікат")</f>
        <v>Завантажити сертифікат</v>
      </c>
    </row>
    <row r="576" spans="1:3" x14ac:dyDescent="0.3">
      <c r="A576">
        <v>575</v>
      </c>
      <c r="B576" t="s">
        <v>575</v>
      </c>
      <c r="C576" t="str">
        <f>HYPERLINK("https://talan.bank.gov.ua/get-user-certificate/IqfmWozsaVhyor50mkLX","Завантажити сертифікат")</f>
        <v>Завантажити сертифікат</v>
      </c>
    </row>
    <row r="577" spans="1:3" x14ac:dyDescent="0.3">
      <c r="A577">
        <v>576</v>
      </c>
      <c r="B577" t="s">
        <v>576</v>
      </c>
      <c r="C577" t="str">
        <f>HYPERLINK("https://talan.bank.gov.ua/get-user-certificate/IqfmWSborwGDYfPiI218","Завантажити сертифікат")</f>
        <v>Завантажити сертифікат</v>
      </c>
    </row>
    <row r="578" spans="1:3" x14ac:dyDescent="0.3">
      <c r="A578">
        <v>577</v>
      </c>
      <c r="B578" t="s">
        <v>577</v>
      </c>
      <c r="C578" t="str">
        <f>HYPERLINK("https://talan.bank.gov.ua/get-user-certificate/IqfmWslzJ1txTZeJbcpR","Завантажити сертифікат")</f>
        <v>Завантажити сертифікат</v>
      </c>
    </row>
    <row r="579" spans="1:3" x14ac:dyDescent="0.3">
      <c r="A579">
        <v>578</v>
      </c>
      <c r="B579" t="s">
        <v>578</v>
      </c>
      <c r="C579" t="str">
        <f>HYPERLINK("https://talan.bank.gov.ua/get-user-certificate/IqfmWX7uzsxHtGfrTW1J","Завантажити сертифікат")</f>
        <v>Завантажити сертифікат</v>
      </c>
    </row>
    <row r="580" spans="1:3" x14ac:dyDescent="0.3">
      <c r="A580">
        <v>579</v>
      </c>
      <c r="B580" t="s">
        <v>579</v>
      </c>
      <c r="C580" t="str">
        <f>HYPERLINK("https://talan.bank.gov.ua/get-user-certificate/IqfmW4WJZAcJmalzLLSe","Завантажити сертифікат")</f>
        <v>Завантажити сертифікат</v>
      </c>
    </row>
    <row r="581" spans="1:3" x14ac:dyDescent="0.3">
      <c r="A581">
        <v>580</v>
      </c>
      <c r="B581" t="s">
        <v>580</v>
      </c>
      <c r="C581" t="str">
        <f>HYPERLINK("https://talan.bank.gov.ua/get-user-certificate/IqfmWncIyPRRK6n6tijv","Завантажити сертифікат")</f>
        <v>Завантажити сертифікат</v>
      </c>
    </row>
    <row r="582" spans="1:3" x14ac:dyDescent="0.3">
      <c r="A582">
        <v>581</v>
      </c>
      <c r="B582" t="s">
        <v>581</v>
      </c>
      <c r="C582" t="str">
        <f>HYPERLINK("https://talan.bank.gov.ua/get-user-certificate/IqfmWTDxsQQA22V-szE-","Завантажити сертифікат")</f>
        <v>Завантажити сертифікат</v>
      </c>
    </row>
    <row r="583" spans="1:3" x14ac:dyDescent="0.3">
      <c r="A583">
        <v>582</v>
      </c>
      <c r="B583" t="s">
        <v>582</v>
      </c>
      <c r="C583" t="str">
        <f>HYPERLINK("https://talan.bank.gov.ua/get-user-certificate/IqfmWwevBIf4n4vn_Lq9","Завантажити сертифікат")</f>
        <v>Завантажити сертифікат</v>
      </c>
    </row>
    <row r="584" spans="1:3" x14ac:dyDescent="0.3">
      <c r="A584">
        <v>583</v>
      </c>
      <c r="B584" t="s">
        <v>583</v>
      </c>
      <c r="C584" t="str">
        <f>HYPERLINK("https://talan.bank.gov.ua/get-user-certificate/IqfmWKNlLlxKVb1h7KzR","Завантажити сертифікат")</f>
        <v>Завантажити сертифікат</v>
      </c>
    </row>
    <row r="585" spans="1:3" x14ac:dyDescent="0.3">
      <c r="A585">
        <v>584</v>
      </c>
      <c r="B585" t="s">
        <v>584</v>
      </c>
      <c r="C585" t="str">
        <f>HYPERLINK("https://talan.bank.gov.ua/get-user-certificate/IqfmWfvsNmYmEDwe5af8","Завантажити сертифікат")</f>
        <v>Завантажити сертифікат</v>
      </c>
    </row>
    <row r="586" spans="1:3" x14ac:dyDescent="0.3">
      <c r="A586">
        <v>585</v>
      </c>
      <c r="B586" t="s">
        <v>585</v>
      </c>
      <c r="C586" t="str">
        <f>HYPERLINK("https://talan.bank.gov.ua/get-user-certificate/IqfmWMe9gF9QJFqOKmLc","Завантажити сертифікат")</f>
        <v>Завантажити сертифікат</v>
      </c>
    </row>
    <row r="587" spans="1:3" x14ac:dyDescent="0.3">
      <c r="A587">
        <v>586</v>
      </c>
      <c r="B587" t="s">
        <v>586</v>
      </c>
      <c r="C587" t="str">
        <f>HYPERLINK("https://talan.bank.gov.ua/get-user-certificate/IqfmWTVFYJTDof3epvXr","Завантажити сертифікат")</f>
        <v>Завантажити сертифікат</v>
      </c>
    </row>
    <row r="588" spans="1:3" x14ac:dyDescent="0.3">
      <c r="A588">
        <v>587</v>
      </c>
      <c r="B588" t="s">
        <v>587</v>
      </c>
      <c r="C588" t="str">
        <f>HYPERLINK("https://talan.bank.gov.ua/get-user-certificate/IqfmWD8D_Ytt7bqheY4J","Завантажити сертифікат")</f>
        <v>Завантажити сертифікат</v>
      </c>
    </row>
    <row r="589" spans="1:3" x14ac:dyDescent="0.3">
      <c r="A589">
        <v>588</v>
      </c>
      <c r="B589" t="s">
        <v>588</v>
      </c>
      <c r="C589" t="str">
        <f>HYPERLINK("https://talan.bank.gov.ua/get-user-certificate/IqfmW7ak_tUhz0gRwcNM","Завантажити сертифікат")</f>
        <v>Завантажити сертифікат</v>
      </c>
    </row>
    <row r="590" spans="1:3" x14ac:dyDescent="0.3">
      <c r="A590">
        <v>589</v>
      </c>
      <c r="B590" t="s">
        <v>589</v>
      </c>
      <c r="C590" t="str">
        <f>HYPERLINK("https://talan.bank.gov.ua/get-user-certificate/IqfmWAbw-9o-xFm8foLm","Завантажити сертифікат")</f>
        <v>Завантажити сертифікат</v>
      </c>
    </row>
    <row r="591" spans="1:3" x14ac:dyDescent="0.3">
      <c r="A591">
        <v>590</v>
      </c>
      <c r="B591" t="s">
        <v>590</v>
      </c>
      <c r="C591" t="str">
        <f>HYPERLINK("https://talan.bank.gov.ua/get-user-certificate/IqfmW0Q1MGA0CUAxcY14","Завантажити сертифікат")</f>
        <v>Завантажити сертифікат</v>
      </c>
    </row>
    <row r="592" spans="1:3" x14ac:dyDescent="0.3">
      <c r="A592">
        <v>591</v>
      </c>
      <c r="B592" t="s">
        <v>591</v>
      </c>
      <c r="C592" t="str">
        <f>HYPERLINK("https://talan.bank.gov.ua/get-user-certificate/IqfmWnZ1s2p2lxqYgxqv","Завантажити сертифікат")</f>
        <v>Завантажити сертифікат</v>
      </c>
    </row>
    <row r="593" spans="1:3" x14ac:dyDescent="0.3">
      <c r="A593">
        <v>592</v>
      </c>
      <c r="B593" t="s">
        <v>592</v>
      </c>
      <c r="C593" t="str">
        <f>HYPERLINK("https://talan.bank.gov.ua/get-user-certificate/IqfmWntwaq52gPDSvUFT","Завантажити сертифікат")</f>
        <v>Завантажити сертифікат</v>
      </c>
    </row>
    <row r="594" spans="1:3" x14ac:dyDescent="0.3">
      <c r="A594">
        <v>593</v>
      </c>
      <c r="B594" t="s">
        <v>593</v>
      </c>
      <c r="C594" t="str">
        <f>HYPERLINK("https://talan.bank.gov.ua/get-user-certificate/IqfmW3Yb2nM11BKuAkmS","Завантажити сертифікат")</f>
        <v>Завантажити сертифікат</v>
      </c>
    </row>
    <row r="595" spans="1:3" x14ac:dyDescent="0.3">
      <c r="A595">
        <v>594</v>
      </c>
      <c r="B595" t="s">
        <v>594</v>
      </c>
      <c r="C595" t="str">
        <f>HYPERLINK("https://talan.bank.gov.ua/get-user-certificate/IqfmWUG8-JtZqQBzavYN","Завантажити сертифікат")</f>
        <v>Завантажити сертифікат</v>
      </c>
    </row>
    <row r="596" spans="1:3" x14ac:dyDescent="0.3">
      <c r="A596">
        <v>595</v>
      </c>
      <c r="B596" t="s">
        <v>595</v>
      </c>
      <c r="C596" t="str">
        <f>HYPERLINK("https://talan.bank.gov.ua/get-user-certificate/IqfmWwlppp-Wv8s-mBy9","Завантажити сертифікат")</f>
        <v>Завантажити сертифікат</v>
      </c>
    </row>
    <row r="597" spans="1:3" x14ac:dyDescent="0.3">
      <c r="A597">
        <v>596</v>
      </c>
      <c r="B597" t="s">
        <v>596</v>
      </c>
      <c r="C597" t="str">
        <f>HYPERLINK("https://talan.bank.gov.ua/get-user-certificate/IqfmW0d4jccqtGEub-n0","Завантажити сертифікат")</f>
        <v>Завантажити сертифікат</v>
      </c>
    </row>
    <row r="598" spans="1:3" x14ac:dyDescent="0.3">
      <c r="A598">
        <v>597</v>
      </c>
      <c r="B598" t="s">
        <v>597</v>
      </c>
      <c r="C598" t="str">
        <f>HYPERLINK("https://talan.bank.gov.ua/get-user-certificate/IqfmW_Oeej38BNbZOKSb","Завантажити сертифікат")</f>
        <v>Завантажити сертифікат</v>
      </c>
    </row>
    <row r="599" spans="1:3" x14ac:dyDescent="0.3">
      <c r="A599">
        <v>598</v>
      </c>
      <c r="B599" t="s">
        <v>598</v>
      </c>
      <c r="C599" t="str">
        <f>HYPERLINK("https://talan.bank.gov.ua/get-user-certificate/IqfmW9SOOvtH-MqsvbmH","Завантажити сертифікат")</f>
        <v>Завантажити сертифікат</v>
      </c>
    </row>
    <row r="600" spans="1:3" x14ac:dyDescent="0.3">
      <c r="A600">
        <v>599</v>
      </c>
      <c r="B600" t="s">
        <v>599</v>
      </c>
      <c r="C600" t="str">
        <f>HYPERLINK("https://talan.bank.gov.ua/get-user-certificate/IqfmWmQHwvXey6r6BxcU","Завантажити сертифікат")</f>
        <v>Завантажити сертифікат</v>
      </c>
    </row>
    <row r="601" spans="1:3" x14ac:dyDescent="0.3">
      <c r="A601">
        <v>600</v>
      </c>
      <c r="B601" t="s">
        <v>600</v>
      </c>
      <c r="C601" t="str">
        <f>HYPERLINK("https://talan.bank.gov.ua/get-user-certificate/IqfmWisSoTZpI0kHaHUg","Завантажити сертифікат")</f>
        <v>Завантажити сертифікат</v>
      </c>
    </row>
    <row r="602" spans="1:3" x14ac:dyDescent="0.3">
      <c r="A602">
        <v>601</v>
      </c>
      <c r="B602" t="s">
        <v>601</v>
      </c>
      <c r="C602" t="str">
        <f>HYPERLINK("https://talan.bank.gov.ua/get-user-certificate/IqfmWna1UA4lmfdZhEMZ","Завантажити сертифікат")</f>
        <v>Завантажити сертифікат</v>
      </c>
    </row>
    <row r="603" spans="1:3" x14ac:dyDescent="0.3">
      <c r="A603">
        <v>602</v>
      </c>
      <c r="B603" t="s">
        <v>602</v>
      </c>
      <c r="C603" t="str">
        <f>HYPERLINK("https://talan.bank.gov.ua/get-user-certificate/IqfmWxcpFhuoS9Ej9mc-","Завантажити сертифікат")</f>
        <v>Завантажити сертифікат</v>
      </c>
    </row>
    <row r="604" spans="1:3" x14ac:dyDescent="0.3">
      <c r="A604">
        <v>603</v>
      </c>
      <c r="B604" t="s">
        <v>603</v>
      </c>
      <c r="C604" t="str">
        <f>HYPERLINK("https://talan.bank.gov.ua/get-user-certificate/IqfmW1QW1WcI7KU-IoaC","Завантажити сертифікат")</f>
        <v>Завантажити сертифікат</v>
      </c>
    </row>
    <row r="605" spans="1:3" x14ac:dyDescent="0.3">
      <c r="A605">
        <v>604</v>
      </c>
      <c r="B605" t="s">
        <v>604</v>
      </c>
      <c r="C605" t="str">
        <f>HYPERLINK("https://talan.bank.gov.ua/get-user-certificate/IqfmWRoo4Nx_SHQwQl9M","Завантажити сертифікат")</f>
        <v>Завантажити сертифікат</v>
      </c>
    </row>
    <row r="606" spans="1:3" x14ac:dyDescent="0.3">
      <c r="A606">
        <v>605</v>
      </c>
      <c r="B606" t="s">
        <v>605</v>
      </c>
      <c r="C606" t="str">
        <f>HYPERLINK("https://talan.bank.gov.ua/get-user-certificate/IqfmWVhxy_ZfAFogpId3","Завантажити сертифікат")</f>
        <v>Завантажити сертифікат</v>
      </c>
    </row>
    <row r="607" spans="1:3" x14ac:dyDescent="0.3">
      <c r="A607">
        <v>606</v>
      </c>
      <c r="B607" t="s">
        <v>606</v>
      </c>
      <c r="C607" t="str">
        <f>HYPERLINK("https://talan.bank.gov.ua/get-user-certificate/IqfmWUHEM-Cwi3aFgWkf","Завантажити сертифікат")</f>
        <v>Завантажити сертифікат</v>
      </c>
    </row>
    <row r="608" spans="1:3" x14ac:dyDescent="0.3">
      <c r="A608">
        <v>607</v>
      </c>
      <c r="B608" t="s">
        <v>607</v>
      </c>
      <c r="C608" t="str">
        <f>HYPERLINK("https://talan.bank.gov.ua/get-user-certificate/IqfmWAZfUeDkksLBkTh4","Завантажити сертифікат")</f>
        <v>Завантажити сертифікат</v>
      </c>
    </row>
    <row r="609" spans="1:3" x14ac:dyDescent="0.3">
      <c r="A609">
        <v>608</v>
      </c>
      <c r="B609" t="s">
        <v>608</v>
      </c>
      <c r="C609" t="str">
        <f>HYPERLINK("https://talan.bank.gov.ua/get-user-certificate/IqfmWh8Yps1uPdAV_3Y7","Завантажити сертифікат")</f>
        <v>Завантажити сертифікат</v>
      </c>
    </row>
    <row r="610" spans="1:3" x14ac:dyDescent="0.3">
      <c r="A610">
        <v>609</v>
      </c>
      <c r="B610" t="s">
        <v>609</v>
      </c>
      <c r="C610" t="str">
        <f>HYPERLINK("https://talan.bank.gov.ua/get-user-certificate/IqfmWkIrQ65wJ0Y0Kj_K","Завантажити сертифікат")</f>
        <v>Завантажити сертифікат</v>
      </c>
    </row>
    <row r="611" spans="1:3" x14ac:dyDescent="0.3">
      <c r="A611">
        <v>610</v>
      </c>
      <c r="B611" t="s">
        <v>610</v>
      </c>
      <c r="C611" t="str">
        <f>HYPERLINK("https://talan.bank.gov.ua/get-user-certificate/IqfmWQ-U552JBVev4vyS","Завантажити сертифікат")</f>
        <v>Завантажити сертифікат</v>
      </c>
    </row>
    <row r="612" spans="1:3" x14ac:dyDescent="0.3">
      <c r="A612">
        <v>611</v>
      </c>
      <c r="B612" t="s">
        <v>611</v>
      </c>
      <c r="C612" t="str">
        <f>HYPERLINK("https://talan.bank.gov.ua/get-user-certificate/IqfmWrFdPzHjpYQqP8o6","Завантажити сертифікат")</f>
        <v>Завантажити сертифікат</v>
      </c>
    </row>
    <row r="613" spans="1:3" x14ac:dyDescent="0.3">
      <c r="A613">
        <v>612</v>
      </c>
      <c r="B613" t="s">
        <v>612</v>
      </c>
      <c r="C613" t="str">
        <f>HYPERLINK("https://talan.bank.gov.ua/get-user-certificate/IqfmWgT3eLkrZv0dD0_-","Завантажити сертифікат")</f>
        <v>Завантажити сертифікат</v>
      </c>
    </row>
    <row r="614" spans="1:3" x14ac:dyDescent="0.3">
      <c r="A614">
        <v>613</v>
      </c>
      <c r="B614" t="s">
        <v>613</v>
      </c>
      <c r="C614" t="str">
        <f>HYPERLINK("https://talan.bank.gov.ua/get-user-certificate/IqfmW7Eym9f4tYk3fqaW","Завантажити сертифікат")</f>
        <v>Завантажити сертифікат</v>
      </c>
    </row>
    <row r="615" spans="1:3" x14ac:dyDescent="0.3">
      <c r="A615">
        <v>614</v>
      </c>
      <c r="B615" t="s">
        <v>614</v>
      </c>
      <c r="C615" t="str">
        <f>HYPERLINK("https://talan.bank.gov.ua/get-user-certificate/IqfmWkC4tTmTpvgpa2cG","Завантажити сертифікат")</f>
        <v>Завантажити сертифікат</v>
      </c>
    </row>
    <row r="616" spans="1:3" x14ac:dyDescent="0.3">
      <c r="A616">
        <v>615</v>
      </c>
      <c r="B616" t="s">
        <v>615</v>
      </c>
      <c r="C616" t="str">
        <f>HYPERLINK("https://talan.bank.gov.ua/get-user-certificate/IqfmWy-CprpDJKBjaBiE","Завантажити сертифікат")</f>
        <v>Завантажити сертифікат</v>
      </c>
    </row>
    <row r="617" spans="1:3" x14ac:dyDescent="0.3">
      <c r="A617">
        <v>616</v>
      </c>
      <c r="B617" t="s">
        <v>616</v>
      </c>
      <c r="C617" t="str">
        <f>HYPERLINK("https://talan.bank.gov.ua/get-user-certificate/IqfmWD8HY4Ia5e23fnxj","Завантажити сертифікат")</f>
        <v>Завантажити сертифікат</v>
      </c>
    </row>
    <row r="618" spans="1:3" x14ac:dyDescent="0.3">
      <c r="A618">
        <v>617</v>
      </c>
      <c r="B618" t="s">
        <v>617</v>
      </c>
      <c r="C618" t="str">
        <f>HYPERLINK("https://talan.bank.gov.ua/get-user-certificate/IqfmWVrziW3GlomZgmUK","Завантажити сертифікат")</f>
        <v>Завантажити сертифікат</v>
      </c>
    </row>
    <row r="619" spans="1:3" x14ac:dyDescent="0.3">
      <c r="A619">
        <v>618</v>
      </c>
      <c r="B619" t="s">
        <v>618</v>
      </c>
      <c r="C619" t="str">
        <f>HYPERLINK("https://talan.bank.gov.ua/get-user-certificate/IqfmWXXWLUt0TDYOqAFw","Завантажити сертифікат")</f>
        <v>Завантажити сертифікат</v>
      </c>
    </row>
    <row r="620" spans="1:3" x14ac:dyDescent="0.3">
      <c r="A620">
        <v>619</v>
      </c>
      <c r="B620" t="s">
        <v>619</v>
      </c>
      <c r="C620" t="str">
        <f>HYPERLINK("https://talan.bank.gov.ua/get-user-certificate/IqfmWY7_wy_q02dC_tVi","Завантажити сертифікат")</f>
        <v>Завантажити сертифікат</v>
      </c>
    </row>
    <row r="621" spans="1:3" x14ac:dyDescent="0.3">
      <c r="A621">
        <v>620</v>
      </c>
      <c r="B621" t="s">
        <v>620</v>
      </c>
      <c r="C621" t="str">
        <f>HYPERLINK("https://talan.bank.gov.ua/get-user-certificate/IqfmWct8pSXVfcE5kzNn","Завантажити сертифікат")</f>
        <v>Завантажити сертифікат</v>
      </c>
    </row>
    <row r="622" spans="1:3" x14ac:dyDescent="0.3">
      <c r="A622">
        <v>621</v>
      </c>
      <c r="B622" t="s">
        <v>621</v>
      </c>
      <c r="C622" t="str">
        <f>HYPERLINK("https://talan.bank.gov.ua/get-user-certificate/IqfmWkprThyKCV5Y7oXM","Завантажити сертифікат")</f>
        <v>Завантажити сертифікат</v>
      </c>
    </row>
    <row r="623" spans="1:3" x14ac:dyDescent="0.3">
      <c r="A623">
        <v>622</v>
      </c>
      <c r="B623" t="s">
        <v>622</v>
      </c>
      <c r="C623" t="str">
        <f>HYPERLINK("https://talan.bank.gov.ua/get-user-certificate/IqfmW2Qa1dCYtyqfQgi_","Завантажити сертифікат")</f>
        <v>Завантажити сертифікат</v>
      </c>
    </row>
    <row r="624" spans="1:3" x14ac:dyDescent="0.3">
      <c r="A624">
        <v>623</v>
      </c>
      <c r="B624" t="s">
        <v>623</v>
      </c>
      <c r="C624" t="str">
        <f>HYPERLINK("https://talan.bank.gov.ua/get-user-certificate/IqfmWGsZNXSEynEVZzQY","Завантажити сертифікат")</f>
        <v>Завантажити сертифікат</v>
      </c>
    </row>
    <row r="625" spans="1:3" x14ac:dyDescent="0.3">
      <c r="A625">
        <v>624</v>
      </c>
      <c r="B625" t="s">
        <v>624</v>
      </c>
      <c r="C625" t="str">
        <f>HYPERLINK("https://talan.bank.gov.ua/get-user-certificate/IqfmWVjCXTRGKinRu5Bn","Завантажити сертифікат")</f>
        <v>Завантажити сертифікат</v>
      </c>
    </row>
    <row r="626" spans="1:3" x14ac:dyDescent="0.3">
      <c r="A626">
        <v>625</v>
      </c>
      <c r="B626" t="s">
        <v>625</v>
      </c>
      <c r="C626" t="str">
        <f>HYPERLINK("https://talan.bank.gov.ua/get-user-certificate/IqfmWLq0OYBffqnIbaaM","Завантажити сертифікат")</f>
        <v>Завантажити сертифікат</v>
      </c>
    </row>
    <row r="627" spans="1:3" x14ac:dyDescent="0.3">
      <c r="A627">
        <v>626</v>
      </c>
      <c r="B627" t="s">
        <v>626</v>
      </c>
      <c r="C627" t="str">
        <f>HYPERLINK("https://talan.bank.gov.ua/get-user-certificate/IqfmW4ckKcPorpcT-5u2","Завантажити сертифікат")</f>
        <v>Завантажити сертифікат</v>
      </c>
    </row>
    <row r="628" spans="1:3" x14ac:dyDescent="0.3">
      <c r="A628">
        <v>627</v>
      </c>
      <c r="B628" t="s">
        <v>627</v>
      </c>
      <c r="C628" t="str">
        <f>HYPERLINK("https://talan.bank.gov.ua/get-user-certificate/IqfmW8wBS4jCG_MQsmDU","Завантажити сертифікат")</f>
        <v>Завантажити сертифікат</v>
      </c>
    </row>
    <row r="629" spans="1:3" x14ac:dyDescent="0.3">
      <c r="A629">
        <v>628</v>
      </c>
      <c r="B629" t="s">
        <v>628</v>
      </c>
      <c r="C629" t="str">
        <f>HYPERLINK("https://talan.bank.gov.ua/get-user-certificate/IqfmW8xG1YJ9HRTOQn0m","Завантажити сертифікат")</f>
        <v>Завантажити сертифікат</v>
      </c>
    </row>
    <row r="630" spans="1:3" x14ac:dyDescent="0.3">
      <c r="A630">
        <v>629</v>
      </c>
      <c r="B630" t="s">
        <v>629</v>
      </c>
      <c r="C630" t="str">
        <f>HYPERLINK("https://talan.bank.gov.ua/get-user-certificate/IqfmW5BY6HSsy5nme7iF","Завантажити сертифікат")</f>
        <v>Завантажити сертифікат</v>
      </c>
    </row>
    <row r="631" spans="1:3" x14ac:dyDescent="0.3">
      <c r="A631">
        <v>630</v>
      </c>
      <c r="B631" t="s">
        <v>630</v>
      </c>
      <c r="C631" t="str">
        <f>HYPERLINK("https://talan.bank.gov.ua/get-user-certificate/IqfmWO2rv_ewZsQBGj5z","Завантажити сертифікат")</f>
        <v>Завантажити сертифікат</v>
      </c>
    </row>
    <row r="632" spans="1:3" x14ac:dyDescent="0.3">
      <c r="A632">
        <v>631</v>
      </c>
      <c r="B632" t="s">
        <v>631</v>
      </c>
      <c r="C632" t="str">
        <f>HYPERLINK("https://talan.bank.gov.ua/get-user-certificate/IqfmWkz2_hl6FC2Fjp-C","Завантажити сертифікат")</f>
        <v>Завантажити сертифікат</v>
      </c>
    </row>
    <row r="633" spans="1:3" x14ac:dyDescent="0.3">
      <c r="A633">
        <v>632</v>
      </c>
      <c r="B633" t="s">
        <v>632</v>
      </c>
      <c r="C633" t="str">
        <f>HYPERLINK("https://talan.bank.gov.ua/get-user-certificate/IqfmW_1rTRucGzCOz0HL","Завантажити сертифікат")</f>
        <v>Завантажити сертифікат</v>
      </c>
    </row>
    <row r="634" spans="1:3" x14ac:dyDescent="0.3">
      <c r="A634">
        <v>633</v>
      </c>
      <c r="B634" t="s">
        <v>633</v>
      </c>
      <c r="C634" t="str">
        <f>HYPERLINK("https://talan.bank.gov.ua/get-user-certificate/IqfmWZI6aV7V67vLeipx","Завантажити сертифікат")</f>
        <v>Завантажити сертифікат</v>
      </c>
    </row>
    <row r="635" spans="1:3" x14ac:dyDescent="0.3">
      <c r="A635">
        <v>634</v>
      </c>
      <c r="B635" t="s">
        <v>634</v>
      </c>
      <c r="C635" t="str">
        <f>HYPERLINK("https://talan.bank.gov.ua/get-user-certificate/IqfmWOWOO_nNOQVRZawt","Завантажити сертифікат")</f>
        <v>Завантажити сертифікат</v>
      </c>
    </row>
    <row r="636" spans="1:3" x14ac:dyDescent="0.3">
      <c r="A636">
        <v>635</v>
      </c>
      <c r="B636" t="s">
        <v>635</v>
      </c>
      <c r="C636" t="str">
        <f>HYPERLINK("https://talan.bank.gov.ua/get-user-certificate/IqfmWOjgSCdZ77koqKO3","Завантажити сертифікат")</f>
        <v>Завантажити сертифікат</v>
      </c>
    </row>
    <row r="637" spans="1:3" x14ac:dyDescent="0.3">
      <c r="A637">
        <v>636</v>
      </c>
      <c r="B637" t="s">
        <v>636</v>
      </c>
      <c r="C637" t="str">
        <f>HYPERLINK("https://talan.bank.gov.ua/get-user-certificate/IqfmWfIFhSP_EP432N0H","Завантажити сертифікат")</f>
        <v>Завантажити сертифікат</v>
      </c>
    </row>
    <row r="638" spans="1:3" x14ac:dyDescent="0.3">
      <c r="A638">
        <v>637</v>
      </c>
      <c r="B638" t="s">
        <v>637</v>
      </c>
      <c r="C638" t="str">
        <f>HYPERLINK("https://talan.bank.gov.ua/get-user-certificate/IqfmWLN0tobyFA0GJNTp","Завантажити сертифікат")</f>
        <v>Завантажити сертифікат</v>
      </c>
    </row>
    <row r="639" spans="1:3" x14ac:dyDescent="0.3">
      <c r="A639">
        <v>638</v>
      </c>
      <c r="B639" t="s">
        <v>638</v>
      </c>
      <c r="C639" t="str">
        <f>HYPERLINK("https://talan.bank.gov.ua/get-user-certificate/IqfmWqs_1UEDmVLk6NnT","Завантажити сертифікат")</f>
        <v>Завантажити сертифікат</v>
      </c>
    </row>
    <row r="640" spans="1:3" x14ac:dyDescent="0.3">
      <c r="A640">
        <v>639</v>
      </c>
      <c r="B640" t="s">
        <v>639</v>
      </c>
      <c r="C640" t="str">
        <f>HYPERLINK("https://talan.bank.gov.ua/get-user-certificate/IqfmWc0tZJ9DeY-qDAe_","Завантажити сертифікат")</f>
        <v>Завантажити сертифікат</v>
      </c>
    </row>
    <row r="641" spans="1:3" x14ac:dyDescent="0.3">
      <c r="A641">
        <v>640</v>
      </c>
      <c r="B641" t="s">
        <v>640</v>
      </c>
      <c r="C641" t="str">
        <f>HYPERLINK("https://talan.bank.gov.ua/get-user-certificate/IqfmWcC3F8E99l5rglPO","Завантажити сертифікат")</f>
        <v>Завантажити сертифікат</v>
      </c>
    </row>
    <row r="642" spans="1:3" x14ac:dyDescent="0.3">
      <c r="A642">
        <v>641</v>
      </c>
      <c r="B642" t="s">
        <v>641</v>
      </c>
      <c r="C642" t="str">
        <f>HYPERLINK("https://talan.bank.gov.ua/get-user-certificate/IqfmWQpKr5CumYFmdNxV","Завантажити сертифікат")</f>
        <v>Завантажити сертифікат</v>
      </c>
    </row>
    <row r="643" spans="1:3" x14ac:dyDescent="0.3">
      <c r="A643">
        <v>642</v>
      </c>
      <c r="B643" t="s">
        <v>642</v>
      </c>
      <c r="C643" t="str">
        <f>HYPERLINK("https://talan.bank.gov.ua/get-user-certificate/IqfmWtJw1O0J6d6pH8MJ","Завантажити сертифікат")</f>
        <v>Завантажити сертифікат</v>
      </c>
    </row>
    <row r="644" spans="1:3" x14ac:dyDescent="0.3">
      <c r="A644">
        <v>643</v>
      </c>
      <c r="B644" t="s">
        <v>643</v>
      </c>
      <c r="C644" t="str">
        <f>HYPERLINK("https://talan.bank.gov.ua/get-user-certificate/IqfmWwetn7uWA716VvRc","Завантажити сертифікат")</f>
        <v>Завантажити сертифікат</v>
      </c>
    </row>
    <row r="645" spans="1:3" x14ac:dyDescent="0.3">
      <c r="A645">
        <v>644</v>
      </c>
      <c r="B645" t="s">
        <v>644</v>
      </c>
      <c r="C645" t="str">
        <f>HYPERLINK("https://talan.bank.gov.ua/get-user-certificate/IqfmWlqNmDzEhzpGbSj7","Завантажити сертифікат")</f>
        <v>Завантажити сертифікат</v>
      </c>
    </row>
    <row r="646" spans="1:3" x14ac:dyDescent="0.3">
      <c r="A646">
        <v>645</v>
      </c>
      <c r="B646" t="s">
        <v>645</v>
      </c>
      <c r="C646" t="str">
        <f>HYPERLINK("https://talan.bank.gov.ua/get-user-certificate/IqfmWzIoLCFC4r11ghCO","Завантажити сертифікат")</f>
        <v>Завантажити сертифікат</v>
      </c>
    </row>
    <row r="647" spans="1:3" x14ac:dyDescent="0.3">
      <c r="A647">
        <v>646</v>
      </c>
      <c r="B647" t="s">
        <v>646</v>
      </c>
      <c r="C647" t="str">
        <f>HYPERLINK("https://talan.bank.gov.ua/get-user-certificate/IqfmWogZlQSluCpO0rAu","Завантажити сертифікат")</f>
        <v>Завантажити сертифікат</v>
      </c>
    </row>
    <row r="648" spans="1:3" x14ac:dyDescent="0.3">
      <c r="A648">
        <v>647</v>
      </c>
      <c r="B648" t="s">
        <v>647</v>
      </c>
      <c r="C648" t="str">
        <f>HYPERLINK("https://talan.bank.gov.ua/get-user-certificate/IqfmWD6o9YZL5zMQdSiG","Завантажити сертифікат")</f>
        <v>Завантажити сертифікат</v>
      </c>
    </row>
    <row r="649" spans="1:3" x14ac:dyDescent="0.3">
      <c r="A649">
        <v>648</v>
      </c>
      <c r="B649" t="s">
        <v>648</v>
      </c>
      <c r="C649" t="str">
        <f>HYPERLINK("https://talan.bank.gov.ua/get-user-certificate/IqfmW5kDo1ulV99j53yF","Завантажити сертифікат")</f>
        <v>Завантажити сертифікат</v>
      </c>
    </row>
    <row r="650" spans="1:3" x14ac:dyDescent="0.3">
      <c r="A650">
        <v>649</v>
      </c>
      <c r="B650" t="s">
        <v>649</v>
      </c>
      <c r="C650" t="str">
        <f>HYPERLINK("https://talan.bank.gov.ua/get-user-certificate/IqfmWVTZhXsTKCALW-U6","Завантажити сертифікат")</f>
        <v>Завантажити сертифікат</v>
      </c>
    </row>
    <row r="651" spans="1:3" x14ac:dyDescent="0.3">
      <c r="A651">
        <v>650</v>
      </c>
      <c r="B651" t="s">
        <v>650</v>
      </c>
      <c r="C651" t="str">
        <f>HYPERLINK("https://talan.bank.gov.ua/get-user-certificate/IqfmW4rG78agC2g1QCbt","Завантажити сертифікат")</f>
        <v>Завантажити сертифікат</v>
      </c>
    </row>
    <row r="652" spans="1:3" x14ac:dyDescent="0.3">
      <c r="A652">
        <v>651</v>
      </c>
      <c r="B652" t="s">
        <v>651</v>
      </c>
      <c r="C652" t="str">
        <f>HYPERLINK("https://talan.bank.gov.ua/get-user-certificate/IqfmWz-ZKpzFKP-C6pWq","Завантажити сертифікат")</f>
        <v>Завантажити сертифікат</v>
      </c>
    </row>
    <row r="653" spans="1:3" x14ac:dyDescent="0.3">
      <c r="A653">
        <v>652</v>
      </c>
      <c r="B653" t="s">
        <v>652</v>
      </c>
      <c r="C653" t="str">
        <f>HYPERLINK("https://talan.bank.gov.ua/get-user-certificate/IqfmWNi1BCqFgLVjgqFk","Завантажити сертифікат")</f>
        <v>Завантажити сертифікат</v>
      </c>
    </row>
    <row r="654" spans="1:3" x14ac:dyDescent="0.3">
      <c r="A654">
        <v>653</v>
      </c>
      <c r="B654" t="s">
        <v>653</v>
      </c>
      <c r="C654" t="str">
        <f>HYPERLINK("https://talan.bank.gov.ua/get-user-certificate/IqfmWs8YJQc1tnHQcNgs","Завантажити сертифікат")</f>
        <v>Завантажити сертифікат</v>
      </c>
    </row>
    <row r="655" spans="1:3" x14ac:dyDescent="0.3">
      <c r="A655">
        <v>654</v>
      </c>
      <c r="B655" t="s">
        <v>654</v>
      </c>
      <c r="C655" t="str">
        <f>HYPERLINK("https://talan.bank.gov.ua/get-user-certificate/IqfmW5Du5mOdcWra9e6j","Завантажити сертифікат")</f>
        <v>Завантажити сертифікат</v>
      </c>
    </row>
    <row r="656" spans="1:3" x14ac:dyDescent="0.3">
      <c r="A656">
        <v>655</v>
      </c>
      <c r="B656" t="s">
        <v>655</v>
      </c>
      <c r="C656" t="str">
        <f>HYPERLINK("https://talan.bank.gov.ua/get-user-certificate/IqfmW1TKcOvsRiXuhQVr","Завантажити сертифікат")</f>
        <v>Завантажити сертифікат</v>
      </c>
    </row>
    <row r="657" spans="1:3" x14ac:dyDescent="0.3">
      <c r="A657">
        <v>656</v>
      </c>
      <c r="B657" t="s">
        <v>656</v>
      </c>
      <c r="C657" t="str">
        <f>HYPERLINK("https://talan.bank.gov.ua/get-user-certificate/IqfmWXrFY6eXMBGxn6_T","Завантажити сертифікат")</f>
        <v>Завантажити сертифікат</v>
      </c>
    </row>
    <row r="658" spans="1:3" x14ac:dyDescent="0.3">
      <c r="A658">
        <v>657</v>
      </c>
      <c r="B658" t="s">
        <v>657</v>
      </c>
      <c r="C658" t="str">
        <f>HYPERLINK("https://talan.bank.gov.ua/get-user-certificate/IqfmW3Wxh5vvNLG0RnW-","Завантажити сертифікат")</f>
        <v>Завантажити сертифікат</v>
      </c>
    </row>
    <row r="659" spans="1:3" x14ac:dyDescent="0.3">
      <c r="A659">
        <v>658</v>
      </c>
      <c r="B659" t="s">
        <v>658</v>
      </c>
      <c r="C659" t="str">
        <f>HYPERLINK("https://talan.bank.gov.ua/get-user-certificate/IqfmWtGADUHNJdcuRHae","Завантажити сертифікат")</f>
        <v>Завантажити сертифікат</v>
      </c>
    </row>
    <row r="660" spans="1:3" x14ac:dyDescent="0.3">
      <c r="A660">
        <v>659</v>
      </c>
      <c r="B660" t="s">
        <v>659</v>
      </c>
      <c r="C660" t="str">
        <f>HYPERLINK("https://talan.bank.gov.ua/get-user-certificate/IqfmWzGEMqMgroZGTziB","Завантажити сертифікат")</f>
        <v>Завантажити сертифікат</v>
      </c>
    </row>
    <row r="661" spans="1:3" x14ac:dyDescent="0.3">
      <c r="A661">
        <v>660</v>
      </c>
      <c r="B661" t="s">
        <v>660</v>
      </c>
      <c r="C661" t="str">
        <f>HYPERLINK("https://talan.bank.gov.ua/get-user-certificate/IqfmW_tW3nw3ah7dAMPr","Завантажити сертифікат")</f>
        <v>Завантажити сертифікат</v>
      </c>
    </row>
    <row r="662" spans="1:3" x14ac:dyDescent="0.3">
      <c r="A662">
        <v>661</v>
      </c>
      <c r="B662" t="s">
        <v>661</v>
      </c>
      <c r="C662" t="str">
        <f>HYPERLINK("https://talan.bank.gov.ua/get-user-certificate/IqfmWLYMGu8Bo9soTaI1","Завантажити сертифікат")</f>
        <v>Завантажити сертифікат</v>
      </c>
    </row>
    <row r="663" spans="1:3" x14ac:dyDescent="0.3">
      <c r="A663">
        <v>662</v>
      </c>
      <c r="B663" t="s">
        <v>662</v>
      </c>
      <c r="C663" t="str">
        <f>HYPERLINK("https://talan.bank.gov.ua/get-user-certificate/IqfmWAih_1coBfKNYf8N","Завантажити сертифікат")</f>
        <v>Завантажити сертифікат</v>
      </c>
    </row>
    <row r="664" spans="1:3" x14ac:dyDescent="0.3">
      <c r="A664">
        <v>663</v>
      </c>
      <c r="B664" t="s">
        <v>663</v>
      </c>
      <c r="C664" t="str">
        <f>HYPERLINK("https://talan.bank.gov.ua/get-user-certificate/IqfmW7oSQIL3SBLHL3qN","Завантажити сертифікат")</f>
        <v>Завантажити сертифікат</v>
      </c>
    </row>
    <row r="665" spans="1:3" x14ac:dyDescent="0.3">
      <c r="A665">
        <v>664</v>
      </c>
      <c r="B665" t="s">
        <v>664</v>
      </c>
      <c r="C665" t="str">
        <f>HYPERLINK("https://talan.bank.gov.ua/get-user-certificate/IqfmWT7FqENB0Zj_C7Lu","Завантажити сертифікат")</f>
        <v>Завантажити сертифікат</v>
      </c>
    </row>
    <row r="666" spans="1:3" x14ac:dyDescent="0.3">
      <c r="A666">
        <v>665</v>
      </c>
      <c r="B666" t="s">
        <v>665</v>
      </c>
      <c r="C666" t="str">
        <f>HYPERLINK("https://talan.bank.gov.ua/get-user-certificate/IqfmWqrAXoyFDJrSmDh-","Завантажити сертифікат")</f>
        <v>Завантажити сертифікат</v>
      </c>
    </row>
    <row r="667" spans="1:3" x14ac:dyDescent="0.3">
      <c r="A667">
        <v>666</v>
      </c>
      <c r="B667" t="s">
        <v>666</v>
      </c>
      <c r="C667" t="str">
        <f>HYPERLINK("https://talan.bank.gov.ua/get-user-certificate/IqfmWNc5M9nxC6jenCKy","Завантажити сертифікат")</f>
        <v>Завантажити сертифікат</v>
      </c>
    </row>
    <row r="668" spans="1:3" x14ac:dyDescent="0.3">
      <c r="A668">
        <v>667</v>
      </c>
      <c r="B668" t="s">
        <v>667</v>
      </c>
      <c r="C668" t="str">
        <f>HYPERLINK("https://talan.bank.gov.ua/get-user-certificate/IqfmWBcsfvdfDxOyEttw","Завантажити сертифікат")</f>
        <v>Завантажити сертифікат</v>
      </c>
    </row>
    <row r="669" spans="1:3" x14ac:dyDescent="0.3">
      <c r="A669">
        <v>668</v>
      </c>
      <c r="B669" t="s">
        <v>668</v>
      </c>
      <c r="C669" t="str">
        <f>HYPERLINK("https://talan.bank.gov.ua/get-user-certificate/IqfmWpM6spz6jg9iL2v_","Завантажити сертифікат")</f>
        <v>Завантажити сертифікат</v>
      </c>
    </row>
    <row r="670" spans="1:3" x14ac:dyDescent="0.3">
      <c r="A670">
        <v>669</v>
      </c>
      <c r="B670" t="s">
        <v>669</v>
      </c>
      <c r="C670" t="str">
        <f>HYPERLINK("https://talan.bank.gov.ua/get-user-certificate/IqfmW_Ta2KVJgARDzTC7","Завантажити сертифікат")</f>
        <v>Завантажити сертифікат</v>
      </c>
    </row>
    <row r="671" spans="1:3" x14ac:dyDescent="0.3">
      <c r="A671">
        <v>670</v>
      </c>
      <c r="B671" t="s">
        <v>670</v>
      </c>
      <c r="C671" t="str">
        <f>HYPERLINK("https://talan.bank.gov.ua/get-user-certificate/IqfmWk-BegG1JBqmG4v2","Завантажити сертифікат")</f>
        <v>Завантажити сертифікат</v>
      </c>
    </row>
    <row r="672" spans="1:3" x14ac:dyDescent="0.3">
      <c r="A672">
        <v>671</v>
      </c>
      <c r="B672" t="s">
        <v>671</v>
      </c>
      <c r="C672" t="str">
        <f>HYPERLINK("https://talan.bank.gov.ua/get-user-certificate/IqfmWOvQqEdDbvHgsRVD","Завантажити сертифікат")</f>
        <v>Завантажити сертифікат</v>
      </c>
    </row>
    <row r="673" spans="1:3" x14ac:dyDescent="0.3">
      <c r="A673">
        <v>672</v>
      </c>
      <c r="B673" t="s">
        <v>672</v>
      </c>
      <c r="C673" t="str">
        <f>HYPERLINK("https://talan.bank.gov.ua/get-user-certificate/IqfmWKNx_CsBGoJzJGgT","Завантажити сертифікат")</f>
        <v>Завантажити сертифікат</v>
      </c>
    </row>
    <row r="674" spans="1:3" x14ac:dyDescent="0.3">
      <c r="A674">
        <v>673</v>
      </c>
      <c r="B674" t="s">
        <v>673</v>
      </c>
      <c r="C674" t="str">
        <f>HYPERLINK("https://talan.bank.gov.ua/get-user-certificate/IqfmWQmdp_UMh2vVbrFW","Завантажити сертифікат")</f>
        <v>Завантажити сертифікат</v>
      </c>
    </row>
    <row r="675" spans="1:3" x14ac:dyDescent="0.3">
      <c r="A675">
        <v>674</v>
      </c>
      <c r="B675" t="s">
        <v>674</v>
      </c>
      <c r="C675" t="str">
        <f>HYPERLINK("https://talan.bank.gov.ua/get-user-certificate/IqfmWZvOj-tYdKRV_9PV","Завантажити сертифікат")</f>
        <v>Завантажити сертифікат</v>
      </c>
    </row>
    <row r="676" spans="1:3" x14ac:dyDescent="0.3">
      <c r="A676">
        <v>675</v>
      </c>
      <c r="B676" t="s">
        <v>675</v>
      </c>
      <c r="C676" t="str">
        <f>HYPERLINK("https://talan.bank.gov.ua/get-user-certificate/IqfmWIdCHbWQWiAK3uTh","Завантажити сертифікат")</f>
        <v>Завантажити сертифікат</v>
      </c>
    </row>
    <row r="677" spans="1:3" x14ac:dyDescent="0.3">
      <c r="A677">
        <v>676</v>
      </c>
      <c r="B677" t="s">
        <v>652</v>
      </c>
      <c r="C677" t="str">
        <f>HYPERLINK("https://talan.bank.gov.ua/get-user-certificate/IqfmWw4UXh14rOzx2F2i","Завантажити сертифікат")</f>
        <v>Завантажити сертифікат</v>
      </c>
    </row>
    <row r="678" spans="1:3" x14ac:dyDescent="0.3">
      <c r="A678">
        <v>677</v>
      </c>
      <c r="B678" t="s">
        <v>656</v>
      </c>
      <c r="C678" t="str">
        <f>HYPERLINK("https://talan.bank.gov.ua/get-user-certificate/IqfmWtqfQQMqrf2fuQvA","Завантажити сертифікат")</f>
        <v>Завантажити сертифікат</v>
      </c>
    </row>
    <row r="679" spans="1:3" x14ac:dyDescent="0.3">
      <c r="A679">
        <v>678</v>
      </c>
      <c r="B679" t="s">
        <v>676</v>
      </c>
      <c r="C679" t="str">
        <f>HYPERLINK("https://talan.bank.gov.ua/get-user-certificate/IqfmWYFM3W1wKKCOSXPj","Завантажити сертифікат")</f>
        <v>Завантажити сертифікат</v>
      </c>
    </row>
    <row r="680" spans="1:3" x14ac:dyDescent="0.3">
      <c r="A680">
        <v>679</v>
      </c>
      <c r="B680" t="s">
        <v>654</v>
      </c>
      <c r="C680" t="str">
        <f>HYPERLINK("https://talan.bank.gov.ua/get-user-certificate/IqfmWk0ZcvmU14hWbwzv","Завантажити сертифікат")</f>
        <v>Завантажити сертифікат</v>
      </c>
    </row>
    <row r="681" spans="1:3" x14ac:dyDescent="0.3">
      <c r="A681">
        <v>680</v>
      </c>
      <c r="B681" t="s">
        <v>677</v>
      </c>
      <c r="C681" t="str">
        <f>HYPERLINK("https://talan.bank.gov.ua/get-user-certificate/IqfmWhY_5hhR15e4k16k","Завантажити сертифікат")</f>
        <v>Завантажити сертифікат</v>
      </c>
    </row>
    <row r="682" spans="1:3" x14ac:dyDescent="0.3">
      <c r="A682">
        <v>681</v>
      </c>
      <c r="B682" t="s">
        <v>678</v>
      </c>
      <c r="C682" t="str">
        <f>HYPERLINK("https://talan.bank.gov.ua/get-user-certificate/IqfmW8b2egMdieufdp5G","Завантажити сертифікат")</f>
        <v>Завантажити сертифікат</v>
      </c>
    </row>
    <row r="683" spans="1:3" x14ac:dyDescent="0.3">
      <c r="A683">
        <v>682</v>
      </c>
      <c r="B683" t="s">
        <v>679</v>
      </c>
      <c r="C683" t="str">
        <f>HYPERLINK("https://talan.bank.gov.ua/get-user-certificate/IqfmWn8eJthlpm7IObbD","Завантажити сертифікат")</f>
        <v>Завантажити сертифікат</v>
      </c>
    </row>
    <row r="684" spans="1:3" x14ac:dyDescent="0.3">
      <c r="A684">
        <v>683</v>
      </c>
      <c r="B684" t="s">
        <v>680</v>
      </c>
      <c r="C684" t="str">
        <f>HYPERLINK("https://talan.bank.gov.ua/get-user-certificate/IqfmWwCwRXjQGhWqp4rc","Завантажити сертифікат")</f>
        <v>Завантажити сертифікат</v>
      </c>
    </row>
    <row r="685" spans="1:3" x14ac:dyDescent="0.3">
      <c r="A685">
        <v>684</v>
      </c>
      <c r="B685" t="s">
        <v>681</v>
      </c>
      <c r="C685" t="str">
        <f>HYPERLINK("https://talan.bank.gov.ua/get-user-certificate/IqfmWWwIuxW_T0E60Rlp","Завантажити сертифікат")</f>
        <v>Завантажити сертифікат</v>
      </c>
    </row>
    <row r="686" spans="1:3" x14ac:dyDescent="0.3">
      <c r="A686">
        <v>685</v>
      </c>
      <c r="B686" t="s">
        <v>682</v>
      </c>
      <c r="C686" t="str">
        <f>HYPERLINK("https://talan.bank.gov.ua/get-user-certificate/IqfmWHDhpqe5WQUdXAbc","Завантажити сертифікат")</f>
        <v>Завантажити сертифікат</v>
      </c>
    </row>
    <row r="687" spans="1:3" x14ac:dyDescent="0.3">
      <c r="A687">
        <v>686</v>
      </c>
      <c r="B687" t="s">
        <v>683</v>
      </c>
      <c r="C687" t="str">
        <f>HYPERLINK("https://talan.bank.gov.ua/get-user-certificate/IqfmWo9RCxqd9IuZ6YMT","Завантажити сертифікат")</f>
        <v>Завантажити сертифікат</v>
      </c>
    </row>
    <row r="688" spans="1:3" x14ac:dyDescent="0.3">
      <c r="A688">
        <v>687</v>
      </c>
      <c r="B688" t="s">
        <v>684</v>
      </c>
      <c r="C688" t="str">
        <f>HYPERLINK("https://talan.bank.gov.ua/get-user-certificate/IqfmWAdSRKk7tBJXUTH8","Завантажити сертифікат")</f>
        <v>Завантажити сертифікат</v>
      </c>
    </row>
    <row r="689" spans="1:3" x14ac:dyDescent="0.3">
      <c r="A689">
        <v>688</v>
      </c>
      <c r="B689" t="s">
        <v>685</v>
      </c>
      <c r="C689" t="str">
        <f>HYPERLINK("https://talan.bank.gov.ua/get-user-certificate/IqfmWkMpmCj91b1W4CAQ","Завантажити сертифікат")</f>
        <v>Завантажити сертифікат</v>
      </c>
    </row>
    <row r="690" spans="1:3" x14ac:dyDescent="0.3">
      <c r="A690">
        <v>689</v>
      </c>
      <c r="B690" t="s">
        <v>686</v>
      </c>
      <c r="C690" t="str">
        <f>HYPERLINK("https://talan.bank.gov.ua/get-user-certificate/IqfmW549mCK33570rivI","Завантажити сертифікат")</f>
        <v>Завантажити сертифікат</v>
      </c>
    </row>
    <row r="691" spans="1:3" x14ac:dyDescent="0.3">
      <c r="A691">
        <v>690</v>
      </c>
      <c r="B691" t="s">
        <v>687</v>
      </c>
      <c r="C691" t="str">
        <f>HYPERLINK("https://talan.bank.gov.ua/get-user-certificate/IqfmWD9_86kxEKAoZct4","Завантажити сертифікат")</f>
        <v>Завантажити сертифікат</v>
      </c>
    </row>
    <row r="692" spans="1:3" x14ac:dyDescent="0.3">
      <c r="A692">
        <v>691</v>
      </c>
      <c r="B692" t="s">
        <v>688</v>
      </c>
      <c r="C692" t="str">
        <f>HYPERLINK("https://talan.bank.gov.ua/get-user-certificate/IqfmWgM1Npf0O_s8vEGQ","Завантажити сертифікат")</f>
        <v>Завантажити сертифікат</v>
      </c>
    </row>
    <row r="693" spans="1:3" x14ac:dyDescent="0.3">
      <c r="A693">
        <v>692</v>
      </c>
      <c r="B693" t="s">
        <v>689</v>
      </c>
      <c r="C693" t="str">
        <f>HYPERLINK("https://talan.bank.gov.ua/get-user-certificate/IqfmWDj-pC9HOH-JPR_t","Завантажити сертифікат")</f>
        <v>Завантажити сертифікат</v>
      </c>
    </row>
    <row r="694" spans="1:3" x14ac:dyDescent="0.3">
      <c r="A694">
        <v>693</v>
      </c>
      <c r="B694" t="s">
        <v>690</v>
      </c>
      <c r="C694" t="str">
        <f>HYPERLINK("https://talan.bank.gov.ua/get-user-certificate/IqfmW2m7LUDrWrElp1TQ","Завантажити сертифікат")</f>
        <v>Завантажити сертифікат</v>
      </c>
    </row>
    <row r="695" spans="1:3" x14ac:dyDescent="0.3">
      <c r="A695">
        <v>694</v>
      </c>
      <c r="B695" t="s">
        <v>691</v>
      </c>
      <c r="C695" t="str">
        <f>HYPERLINK("https://talan.bank.gov.ua/get-user-certificate/IqfmWmMVsvFrtNuXZ2pg","Завантажити сертифікат")</f>
        <v>Завантажити сертифікат</v>
      </c>
    </row>
    <row r="696" spans="1:3" x14ac:dyDescent="0.3">
      <c r="A696">
        <v>695</v>
      </c>
      <c r="B696" t="s">
        <v>692</v>
      </c>
      <c r="C696" t="str">
        <f>HYPERLINK("https://talan.bank.gov.ua/get-user-certificate/IqfmW4sao02Yp-W3jpDA","Завантажити сертифікат")</f>
        <v>Завантажити сертифікат</v>
      </c>
    </row>
    <row r="697" spans="1:3" x14ac:dyDescent="0.3">
      <c r="A697">
        <v>696</v>
      </c>
      <c r="B697" t="s">
        <v>693</v>
      </c>
      <c r="C697" t="str">
        <f>HYPERLINK("https://talan.bank.gov.ua/get-user-certificate/IqfmWvWUY1np95R9FRGq","Завантажити сертифікат")</f>
        <v>Завантажити сертифікат</v>
      </c>
    </row>
    <row r="698" spans="1:3" x14ac:dyDescent="0.3">
      <c r="A698">
        <v>697</v>
      </c>
      <c r="B698" t="s">
        <v>694</v>
      </c>
      <c r="C698" t="str">
        <f>HYPERLINK("https://talan.bank.gov.ua/get-user-certificate/IqfmWZWSKwd9DtMUM047","Завантажити сертифікат")</f>
        <v>Завантажити сертифікат</v>
      </c>
    </row>
    <row r="699" spans="1:3" x14ac:dyDescent="0.3">
      <c r="A699">
        <v>698</v>
      </c>
      <c r="B699" t="s">
        <v>695</v>
      </c>
      <c r="C699" t="str">
        <f>HYPERLINK("https://talan.bank.gov.ua/get-user-certificate/IqfmWRtsKxe5fyBWayGO","Завантажити сертифікат")</f>
        <v>Завантажити сертифікат</v>
      </c>
    </row>
    <row r="700" spans="1:3" x14ac:dyDescent="0.3">
      <c r="A700">
        <v>699</v>
      </c>
      <c r="B700" t="s">
        <v>696</v>
      </c>
      <c r="C700" t="str">
        <f>HYPERLINK("https://talan.bank.gov.ua/get-user-certificate/IqfmWvIer3UHKRPL_guI","Завантажити сертифікат")</f>
        <v>Завантажити сертифікат</v>
      </c>
    </row>
    <row r="701" spans="1:3" x14ac:dyDescent="0.3">
      <c r="A701">
        <v>700</v>
      </c>
      <c r="B701" t="s">
        <v>697</v>
      </c>
      <c r="C701" t="str">
        <f>HYPERLINK("https://talan.bank.gov.ua/get-user-certificate/IqfmWZ0ay8STR3DROUl7","Завантажити сертифікат")</f>
        <v>Завантажити сертифікат</v>
      </c>
    </row>
    <row r="702" spans="1:3" x14ac:dyDescent="0.3">
      <c r="A702">
        <v>701</v>
      </c>
      <c r="B702" t="s">
        <v>698</v>
      </c>
      <c r="C702" t="str">
        <f>HYPERLINK("https://talan.bank.gov.ua/get-user-certificate/IqfmWV5T-4j3urUzXIf9","Завантажити сертифікат")</f>
        <v>Завантажити сертифікат</v>
      </c>
    </row>
    <row r="703" spans="1:3" x14ac:dyDescent="0.3">
      <c r="A703">
        <v>702</v>
      </c>
      <c r="B703" t="s">
        <v>699</v>
      </c>
      <c r="C703" t="str">
        <f>HYPERLINK("https://talan.bank.gov.ua/get-user-certificate/IqfmWFJ9xuQ2dhp3V-bR","Завантажити сертифікат")</f>
        <v>Завантажити сертифікат</v>
      </c>
    </row>
    <row r="704" spans="1:3" x14ac:dyDescent="0.3">
      <c r="A704">
        <v>703</v>
      </c>
      <c r="B704" t="s">
        <v>700</v>
      </c>
      <c r="C704" t="str">
        <f>HYPERLINK("https://talan.bank.gov.ua/get-user-certificate/IqfmWImt8_yVyP3E0MkJ","Завантажити сертифікат")</f>
        <v>Завантажити сертифікат</v>
      </c>
    </row>
    <row r="705" spans="1:3" x14ac:dyDescent="0.3">
      <c r="A705">
        <v>704</v>
      </c>
      <c r="B705" t="s">
        <v>701</v>
      </c>
      <c r="C705" t="str">
        <f>HYPERLINK("https://talan.bank.gov.ua/get-user-certificate/IqfmWIC-gcxZsT72Ds9m","Завантажити сертифікат")</f>
        <v>Завантажити сертифікат</v>
      </c>
    </row>
    <row r="706" spans="1:3" x14ac:dyDescent="0.3">
      <c r="A706">
        <v>705</v>
      </c>
      <c r="B706" t="s">
        <v>702</v>
      </c>
      <c r="C706" t="str">
        <f>HYPERLINK("https://talan.bank.gov.ua/get-user-certificate/IqfmWhesoA14lwevSHR4","Завантажити сертифікат")</f>
        <v>Завантажити сертифікат</v>
      </c>
    </row>
    <row r="707" spans="1:3" x14ac:dyDescent="0.3">
      <c r="A707">
        <v>706</v>
      </c>
      <c r="B707" t="s">
        <v>703</v>
      </c>
      <c r="C707" t="str">
        <f>HYPERLINK("https://talan.bank.gov.ua/get-user-certificate/IqfmWVUPldLgcbnPOr1O","Завантажити сертифікат")</f>
        <v>Завантажити сертифікат</v>
      </c>
    </row>
    <row r="708" spans="1:3" x14ac:dyDescent="0.3">
      <c r="A708">
        <v>707</v>
      </c>
      <c r="B708" t="s">
        <v>704</v>
      </c>
      <c r="C708" t="str">
        <f>HYPERLINK("https://talan.bank.gov.ua/get-user-certificate/IqfmW7zccPoLyGe1WDkN","Завантажити сертифікат")</f>
        <v>Завантажити сертифікат</v>
      </c>
    </row>
    <row r="709" spans="1:3" x14ac:dyDescent="0.3">
      <c r="A709">
        <v>708</v>
      </c>
      <c r="B709" t="s">
        <v>705</v>
      </c>
      <c r="C709" t="str">
        <f>HYPERLINK("https://talan.bank.gov.ua/get-user-certificate/IqfmW7RYPTgodZT9WwRG","Завантажити сертифікат")</f>
        <v>Завантажити сертифікат</v>
      </c>
    </row>
    <row r="710" spans="1:3" x14ac:dyDescent="0.3">
      <c r="A710">
        <v>709</v>
      </c>
      <c r="B710" t="s">
        <v>706</v>
      </c>
      <c r="C710" t="str">
        <f>HYPERLINK("https://talan.bank.gov.ua/get-user-certificate/IqfmWL0h5B8gu5ITtdtP","Завантажити сертифікат")</f>
        <v>Завантажити сертифікат</v>
      </c>
    </row>
    <row r="711" spans="1:3" x14ac:dyDescent="0.3">
      <c r="A711">
        <v>710</v>
      </c>
      <c r="B711" t="s">
        <v>707</v>
      </c>
      <c r="C711" t="str">
        <f>HYPERLINK("https://talan.bank.gov.ua/get-user-certificate/IqfmWaChdV5mTrnVdGOf","Завантажити сертифікат")</f>
        <v>Завантажити сертифікат</v>
      </c>
    </row>
    <row r="712" spans="1:3" x14ac:dyDescent="0.3">
      <c r="A712">
        <v>711</v>
      </c>
      <c r="B712" t="s">
        <v>708</v>
      </c>
      <c r="C712" t="str">
        <f>HYPERLINK("https://talan.bank.gov.ua/get-user-certificate/IqfmWV-VcMASPpHZo3gQ","Завантажити сертифікат")</f>
        <v>Завантажити сертифікат</v>
      </c>
    </row>
    <row r="713" spans="1:3" x14ac:dyDescent="0.3">
      <c r="A713">
        <v>712</v>
      </c>
      <c r="B713" t="s">
        <v>709</v>
      </c>
      <c r="C713" t="str">
        <f>HYPERLINK("https://talan.bank.gov.ua/get-user-certificate/IqfmWkzIONJVaTzGjCWa","Завантажити сертифікат")</f>
        <v>Завантажити сертифікат</v>
      </c>
    </row>
    <row r="714" spans="1:3" x14ac:dyDescent="0.3">
      <c r="A714">
        <v>713</v>
      </c>
      <c r="B714" t="s">
        <v>710</v>
      </c>
      <c r="C714" t="str">
        <f>HYPERLINK("https://talan.bank.gov.ua/get-user-certificate/IqfmWtpeMVjpH6RTROTD","Завантажити сертифікат")</f>
        <v>Завантажити сертифікат</v>
      </c>
    </row>
    <row r="715" spans="1:3" x14ac:dyDescent="0.3">
      <c r="A715">
        <v>714</v>
      </c>
      <c r="B715" t="s">
        <v>711</v>
      </c>
      <c r="C715" t="str">
        <f>HYPERLINK("https://talan.bank.gov.ua/get-user-certificate/IqfmWsXwefJUXj8FWuKX","Завантажити сертифікат")</f>
        <v>Завантажити сертифікат</v>
      </c>
    </row>
    <row r="716" spans="1:3" x14ac:dyDescent="0.3">
      <c r="A716">
        <v>715</v>
      </c>
      <c r="B716" t="s">
        <v>712</v>
      </c>
      <c r="C716" t="str">
        <f>HYPERLINK("https://talan.bank.gov.ua/get-user-certificate/IqfmWK4eM0-PE48O3v8H","Завантажити сертифікат")</f>
        <v>Завантажити сертифікат</v>
      </c>
    </row>
    <row r="717" spans="1:3" x14ac:dyDescent="0.3">
      <c r="A717">
        <v>716</v>
      </c>
      <c r="B717" t="s">
        <v>713</v>
      </c>
      <c r="C717" t="str">
        <f>HYPERLINK("https://talan.bank.gov.ua/get-user-certificate/IqfmWQgvR-BVR1TMeHhc","Завантажити сертифікат")</f>
        <v>Завантажити сертифікат</v>
      </c>
    </row>
    <row r="718" spans="1:3" x14ac:dyDescent="0.3">
      <c r="A718">
        <v>717</v>
      </c>
      <c r="B718" t="s">
        <v>714</v>
      </c>
      <c r="C718" t="str">
        <f>HYPERLINK("https://talan.bank.gov.ua/get-user-certificate/IqfmWWX6rJfd-b32aQlc","Завантажити сертифікат")</f>
        <v>Завантажити сертифікат</v>
      </c>
    </row>
    <row r="719" spans="1:3" x14ac:dyDescent="0.3">
      <c r="A719">
        <v>718</v>
      </c>
      <c r="B719" t="s">
        <v>715</v>
      </c>
      <c r="C719" t="str">
        <f>HYPERLINK("https://talan.bank.gov.ua/get-user-certificate/IqfmWWIE_bopedfDDNBE","Завантажити сертифікат")</f>
        <v>Завантажити сертифікат</v>
      </c>
    </row>
    <row r="720" spans="1:3" x14ac:dyDescent="0.3">
      <c r="A720">
        <v>719</v>
      </c>
      <c r="B720" t="s">
        <v>716</v>
      </c>
      <c r="C720" t="str">
        <f>HYPERLINK("https://talan.bank.gov.ua/get-user-certificate/IqfmWJWyxhN4dP63iuAz","Завантажити сертифікат")</f>
        <v>Завантажити сертифікат</v>
      </c>
    </row>
    <row r="721" spans="1:3" x14ac:dyDescent="0.3">
      <c r="A721">
        <v>720</v>
      </c>
      <c r="B721" t="s">
        <v>717</v>
      </c>
      <c r="C721" t="str">
        <f>HYPERLINK("https://talan.bank.gov.ua/get-user-certificate/IqfmWX_OIG_I181oFUZK","Завантажити сертифікат")</f>
        <v>Завантажити сертифікат</v>
      </c>
    </row>
    <row r="722" spans="1:3" x14ac:dyDescent="0.3">
      <c r="A722">
        <v>721</v>
      </c>
      <c r="B722" t="s">
        <v>718</v>
      </c>
      <c r="C722" t="str">
        <f>HYPERLINK("https://talan.bank.gov.ua/get-user-certificate/IqfmWmW8e1pYArY0HE8S","Завантажити сертифікат")</f>
        <v>Завантажити сертифікат</v>
      </c>
    </row>
    <row r="723" spans="1:3" x14ac:dyDescent="0.3">
      <c r="A723">
        <v>722</v>
      </c>
      <c r="B723" t="s">
        <v>719</v>
      </c>
      <c r="C723" t="str">
        <f>HYPERLINK("https://talan.bank.gov.ua/get-user-certificate/IqfmWAHznxr6QLky8xzx","Завантажити сертифікат")</f>
        <v>Завантажити сертифікат</v>
      </c>
    </row>
    <row r="724" spans="1:3" x14ac:dyDescent="0.3">
      <c r="A724">
        <v>723</v>
      </c>
      <c r="B724" t="s">
        <v>720</v>
      </c>
      <c r="C724" t="str">
        <f>HYPERLINK("https://talan.bank.gov.ua/get-user-certificate/IqfmWtAPYd4RfB1x3zBk","Завантажити сертифікат")</f>
        <v>Завантажити сертифікат</v>
      </c>
    </row>
    <row r="725" spans="1:3" x14ac:dyDescent="0.3">
      <c r="A725">
        <v>724</v>
      </c>
      <c r="B725" t="s">
        <v>721</v>
      </c>
      <c r="C725" t="str">
        <f>HYPERLINK("https://talan.bank.gov.ua/get-user-certificate/IqfmWmYP5568lLSLWaBM","Завантажити сертифікат")</f>
        <v>Завантажити сертифікат</v>
      </c>
    </row>
    <row r="726" spans="1:3" x14ac:dyDescent="0.3">
      <c r="A726">
        <v>725</v>
      </c>
      <c r="B726" t="s">
        <v>722</v>
      </c>
      <c r="C726" t="str">
        <f>HYPERLINK("https://talan.bank.gov.ua/get-user-certificate/IqfmWQVfvquUpEBt1Kvg","Завантажити сертифікат")</f>
        <v>Завантажити сертифікат</v>
      </c>
    </row>
    <row r="727" spans="1:3" x14ac:dyDescent="0.3">
      <c r="A727">
        <v>726</v>
      </c>
      <c r="B727" t="s">
        <v>723</v>
      </c>
      <c r="C727" t="str">
        <f>HYPERLINK("https://talan.bank.gov.ua/get-user-certificate/IqfmWgLfZkXQEVt387Vc","Завантажити сертифікат")</f>
        <v>Завантажити сертифікат</v>
      </c>
    </row>
    <row r="728" spans="1:3" x14ac:dyDescent="0.3">
      <c r="A728">
        <v>727</v>
      </c>
      <c r="B728" t="s">
        <v>724</v>
      </c>
      <c r="C728" t="str">
        <f>HYPERLINK("https://talan.bank.gov.ua/get-user-certificate/IqfmWvvRYAPsxAJP33LS","Завантажити сертифікат")</f>
        <v>Завантажити сертифікат</v>
      </c>
    </row>
    <row r="729" spans="1:3" x14ac:dyDescent="0.3">
      <c r="A729">
        <v>728</v>
      </c>
      <c r="B729" t="s">
        <v>725</v>
      </c>
      <c r="C729" t="str">
        <f>HYPERLINK("https://talan.bank.gov.ua/get-user-certificate/IqfmWHgkpf3tcb8XEJHa","Завантажити сертифікат")</f>
        <v>Завантажити сертифікат</v>
      </c>
    </row>
    <row r="730" spans="1:3" x14ac:dyDescent="0.3">
      <c r="A730">
        <v>729</v>
      </c>
      <c r="B730" t="s">
        <v>726</v>
      </c>
      <c r="C730" t="str">
        <f>HYPERLINK("https://talan.bank.gov.ua/get-user-certificate/IqfmWyGQkJvFQuJa-tYv","Завантажити сертифікат")</f>
        <v>Завантажити сертифікат</v>
      </c>
    </row>
    <row r="731" spans="1:3" x14ac:dyDescent="0.3">
      <c r="A731">
        <v>730</v>
      </c>
      <c r="B731" t="s">
        <v>727</v>
      </c>
      <c r="C731" t="str">
        <f>HYPERLINK("https://talan.bank.gov.ua/get-user-certificate/IqfmWSla3ZI60mSsC_RY","Завантажити сертифікат")</f>
        <v>Завантажити сертифікат</v>
      </c>
    </row>
    <row r="732" spans="1:3" x14ac:dyDescent="0.3">
      <c r="A732">
        <v>731</v>
      </c>
      <c r="B732" t="s">
        <v>728</v>
      </c>
      <c r="C732" t="str">
        <f>HYPERLINK("https://talan.bank.gov.ua/get-user-certificate/IqfmW5LK_KRXis7NP83w","Завантажити сертифікат")</f>
        <v>Завантажити сертифікат</v>
      </c>
    </row>
    <row r="733" spans="1:3" x14ac:dyDescent="0.3">
      <c r="A733">
        <v>732</v>
      </c>
      <c r="B733" t="s">
        <v>729</v>
      </c>
      <c r="C733" t="str">
        <f>HYPERLINK("https://talan.bank.gov.ua/get-user-certificate/IqfmW21JZwLm-o7HIa_7","Завантажити сертифікат")</f>
        <v>Завантажити сертифікат</v>
      </c>
    </row>
    <row r="734" spans="1:3" x14ac:dyDescent="0.3">
      <c r="A734">
        <v>733</v>
      </c>
      <c r="B734" t="s">
        <v>730</v>
      </c>
      <c r="C734" t="str">
        <f>HYPERLINK("https://talan.bank.gov.ua/get-user-certificate/IqfmWMrvnRkXENJlY3sM","Завантажити сертифікат")</f>
        <v>Завантажити сертифікат</v>
      </c>
    </row>
    <row r="735" spans="1:3" x14ac:dyDescent="0.3">
      <c r="A735">
        <v>734</v>
      </c>
      <c r="B735" t="s">
        <v>731</v>
      </c>
      <c r="C735" t="str">
        <f>HYPERLINK("https://talan.bank.gov.ua/get-user-certificate/IqfmWMcsL2cDcjSOhFtx","Завантажити сертифікат")</f>
        <v>Завантажити сертифікат</v>
      </c>
    </row>
    <row r="736" spans="1:3" x14ac:dyDescent="0.3">
      <c r="A736">
        <v>735</v>
      </c>
      <c r="B736" t="s">
        <v>732</v>
      </c>
      <c r="C736" t="str">
        <f>HYPERLINK("https://talan.bank.gov.ua/get-user-certificate/IqfmWhawAbD1mqa0cbKk","Завантажити сертифікат")</f>
        <v>Завантажити сертифікат</v>
      </c>
    </row>
    <row r="737" spans="1:3" x14ac:dyDescent="0.3">
      <c r="A737">
        <v>736</v>
      </c>
      <c r="B737" t="s">
        <v>733</v>
      </c>
      <c r="C737" t="str">
        <f>HYPERLINK("https://talan.bank.gov.ua/get-user-certificate/IqfmWmAQSq7HYiivY36T","Завантажити сертифікат")</f>
        <v>Завантажити сертифікат</v>
      </c>
    </row>
    <row r="738" spans="1:3" x14ac:dyDescent="0.3">
      <c r="A738">
        <v>737</v>
      </c>
      <c r="B738" t="s">
        <v>734</v>
      </c>
      <c r="C738" t="str">
        <f>HYPERLINK("https://talan.bank.gov.ua/get-user-certificate/IqfmWwC1KX6od25q0JvO","Завантажити сертифікат")</f>
        <v>Завантажити сертифікат</v>
      </c>
    </row>
    <row r="739" spans="1:3" x14ac:dyDescent="0.3">
      <c r="A739">
        <v>738</v>
      </c>
      <c r="B739" t="s">
        <v>735</v>
      </c>
      <c r="C739" t="str">
        <f>HYPERLINK("https://talan.bank.gov.ua/get-user-certificate/IqfmW2AYsOsyRmwxIiOL","Завантажити сертифікат")</f>
        <v>Завантажити сертифікат</v>
      </c>
    </row>
    <row r="740" spans="1:3" x14ac:dyDescent="0.3">
      <c r="A740">
        <v>739</v>
      </c>
      <c r="B740" t="s">
        <v>736</v>
      </c>
      <c r="C740" t="str">
        <f>HYPERLINK("https://talan.bank.gov.ua/get-user-certificate/IqfmWLN6wp6AUXNyoODG","Завантажити сертифікат")</f>
        <v>Завантажити сертифікат</v>
      </c>
    </row>
    <row r="741" spans="1:3" x14ac:dyDescent="0.3">
      <c r="A741">
        <v>740</v>
      </c>
      <c r="B741" t="s">
        <v>737</v>
      </c>
      <c r="C741" t="str">
        <f>HYPERLINK("https://talan.bank.gov.ua/get-user-certificate/IqfmW4XkbtY3jvMP-jsh","Завантажити сертифікат")</f>
        <v>Завантажити сертифікат</v>
      </c>
    </row>
    <row r="742" spans="1:3" x14ac:dyDescent="0.3">
      <c r="A742">
        <v>741</v>
      </c>
      <c r="B742" t="s">
        <v>738</v>
      </c>
      <c r="C742" t="str">
        <f>HYPERLINK("https://talan.bank.gov.ua/get-user-certificate/IqfmWuaQ81BdKDB6z-tw","Завантажити сертифікат")</f>
        <v>Завантажити сертифікат</v>
      </c>
    </row>
    <row r="743" spans="1:3" x14ac:dyDescent="0.3">
      <c r="A743">
        <v>742</v>
      </c>
      <c r="B743" t="s">
        <v>739</v>
      </c>
      <c r="C743" t="str">
        <f>HYPERLINK("https://talan.bank.gov.ua/get-user-certificate/IqfmWujI9fcV50HvXMp1","Завантажити сертифікат")</f>
        <v>Завантажити сертифікат</v>
      </c>
    </row>
    <row r="744" spans="1:3" x14ac:dyDescent="0.3">
      <c r="A744">
        <v>743</v>
      </c>
      <c r="B744" t="s">
        <v>740</v>
      </c>
      <c r="C744" t="str">
        <f>HYPERLINK("https://talan.bank.gov.ua/get-user-certificate/IqfmW4g-JiwPZWCu3bQx","Завантажити сертифікат")</f>
        <v>Завантажити сертифікат</v>
      </c>
    </row>
    <row r="745" spans="1:3" x14ac:dyDescent="0.3">
      <c r="A745">
        <v>744</v>
      </c>
      <c r="B745" t="s">
        <v>741</v>
      </c>
      <c r="C745" t="str">
        <f>HYPERLINK("https://talan.bank.gov.ua/get-user-certificate/IqfmWGYXsyMFE2VjszQN","Завантажити сертифікат")</f>
        <v>Завантажити сертифікат</v>
      </c>
    </row>
    <row r="746" spans="1:3" x14ac:dyDescent="0.3">
      <c r="A746">
        <v>745</v>
      </c>
      <c r="B746" t="s">
        <v>742</v>
      </c>
      <c r="C746" t="str">
        <f>HYPERLINK("https://talan.bank.gov.ua/get-user-certificate/IqfmWa3yULt5Q7I2WdfT","Завантажити сертифікат")</f>
        <v>Завантажити сертифікат</v>
      </c>
    </row>
    <row r="747" spans="1:3" x14ac:dyDescent="0.3">
      <c r="A747">
        <v>746</v>
      </c>
      <c r="B747" t="s">
        <v>743</v>
      </c>
      <c r="C747" t="str">
        <f>HYPERLINK("https://talan.bank.gov.ua/get-user-certificate/IqfmW-3Xav9zRJPeWeBp","Завантажити сертифікат")</f>
        <v>Завантажити сертифікат</v>
      </c>
    </row>
    <row r="748" spans="1:3" x14ac:dyDescent="0.3">
      <c r="A748">
        <v>747</v>
      </c>
      <c r="B748" t="s">
        <v>744</v>
      </c>
      <c r="C748" t="str">
        <f>HYPERLINK("https://talan.bank.gov.ua/get-user-certificate/IqfmWUo6A6zCZfQVpxhi","Завантажити сертифікат")</f>
        <v>Завантажити сертифікат</v>
      </c>
    </row>
    <row r="749" spans="1:3" x14ac:dyDescent="0.3">
      <c r="A749">
        <v>748</v>
      </c>
      <c r="B749" t="s">
        <v>745</v>
      </c>
      <c r="C749" t="str">
        <f>HYPERLINK("https://talan.bank.gov.ua/get-user-certificate/IqfmWXTQoiSMfivZqIeS","Завантажити сертифікат")</f>
        <v>Завантажити сертифікат</v>
      </c>
    </row>
    <row r="750" spans="1:3" x14ac:dyDescent="0.3">
      <c r="A750">
        <v>749</v>
      </c>
      <c r="B750" t="s">
        <v>746</v>
      </c>
      <c r="C750" t="str">
        <f>HYPERLINK("https://talan.bank.gov.ua/get-user-certificate/IqfmWQly6Me6IB-cgvJK","Завантажити сертифікат")</f>
        <v>Завантажити сертифікат</v>
      </c>
    </row>
    <row r="751" spans="1:3" x14ac:dyDescent="0.3">
      <c r="A751">
        <v>750</v>
      </c>
      <c r="B751" t="s">
        <v>747</v>
      </c>
      <c r="C751" t="str">
        <f>HYPERLINK("https://talan.bank.gov.ua/get-user-certificate/IqfmWvvR4EPAqqOTRDgE","Завантажити сертифікат")</f>
        <v>Завантажити сертифікат</v>
      </c>
    </row>
    <row r="752" spans="1:3" x14ac:dyDescent="0.3">
      <c r="A752">
        <v>751</v>
      </c>
      <c r="B752" t="s">
        <v>748</v>
      </c>
      <c r="C752" t="str">
        <f>HYPERLINK("https://talan.bank.gov.ua/get-user-certificate/IqfmW3TLqK4IM0Cq0Ogt","Завантажити сертифікат")</f>
        <v>Завантажити сертифікат</v>
      </c>
    </row>
    <row r="753" spans="1:3" x14ac:dyDescent="0.3">
      <c r="A753">
        <v>752</v>
      </c>
      <c r="B753" t="s">
        <v>749</v>
      </c>
      <c r="C753" t="str">
        <f>HYPERLINK("https://talan.bank.gov.ua/get-user-certificate/IqfmWgM710PnJE8mCWhr","Завантажити сертифікат")</f>
        <v>Завантажити сертифікат</v>
      </c>
    </row>
    <row r="754" spans="1:3" x14ac:dyDescent="0.3">
      <c r="A754">
        <v>753</v>
      </c>
      <c r="B754" t="s">
        <v>750</v>
      </c>
      <c r="C754" t="str">
        <f>HYPERLINK("https://talan.bank.gov.ua/get-user-certificate/IqfmWSuu2Nmm7eOmsjiN","Завантажити сертифікат")</f>
        <v>Завантажити сертифікат</v>
      </c>
    </row>
    <row r="755" spans="1:3" x14ac:dyDescent="0.3">
      <c r="A755">
        <v>754</v>
      </c>
      <c r="B755" t="s">
        <v>751</v>
      </c>
      <c r="C755" t="str">
        <f>HYPERLINK("https://talan.bank.gov.ua/get-user-certificate/IqfmWEyHo-bFv7bXScHh","Завантажити сертифікат")</f>
        <v>Завантажити сертифікат</v>
      </c>
    </row>
    <row r="756" spans="1:3" x14ac:dyDescent="0.3">
      <c r="A756">
        <v>755</v>
      </c>
      <c r="B756" t="s">
        <v>752</v>
      </c>
      <c r="C756" t="str">
        <f>HYPERLINK("https://talan.bank.gov.ua/get-user-certificate/IqfmWRF6RrKlIG0lJqve","Завантажити сертифікат")</f>
        <v>Завантажити сертифікат</v>
      </c>
    </row>
    <row r="757" spans="1:3" x14ac:dyDescent="0.3">
      <c r="A757">
        <v>756</v>
      </c>
      <c r="B757" t="s">
        <v>753</v>
      </c>
      <c r="C757" t="str">
        <f>HYPERLINK("https://talan.bank.gov.ua/get-user-certificate/IqfmWLl3Tbw6bDdMaeYM","Завантажити сертифікат")</f>
        <v>Завантажити сертифікат</v>
      </c>
    </row>
    <row r="758" spans="1:3" x14ac:dyDescent="0.3">
      <c r="A758">
        <v>757</v>
      </c>
      <c r="B758" t="s">
        <v>754</v>
      </c>
      <c r="C758" t="str">
        <f>HYPERLINK("https://talan.bank.gov.ua/get-user-certificate/IqfmWD10HdtIKVR4_9-g","Завантажити сертифікат")</f>
        <v>Завантажити сертифікат</v>
      </c>
    </row>
    <row r="759" spans="1:3" x14ac:dyDescent="0.3">
      <c r="A759">
        <v>758</v>
      </c>
      <c r="B759" t="s">
        <v>755</v>
      </c>
      <c r="C759" t="str">
        <f>HYPERLINK("https://talan.bank.gov.ua/get-user-certificate/IqfmWx6yvt-aJ1erRALH","Завантажити сертифікат")</f>
        <v>Завантажити сертифікат</v>
      </c>
    </row>
    <row r="760" spans="1:3" x14ac:dyDescent="0.3">
      <c r="A760">
        <v>759</v>
      </c>
      <c r="B760" t="s">
        <v>756</v>
      </c>
      <c r="C760" t="str">
        <f>HYPERLINK("https://talan.bank.gov.ua/get-user-certificate/IqfmWjw4eLX__Ejc9wD3","Завантажити сертифікат")</f>
        <v>Завантажити сертифікат</v>
      </c>
    </row>
    <row r="761" spans="1:3" x14ac:dyDescent="0.3">
      <c r="A761">
        <v>760</v>
      </c>
      <c r="B761" t="s">
        <v>757</v>
      </c>
      <c r="C761" t="str">
        <f>HYPERLINK("https://talan.bank.gov.ua/get-user-certificate/IqfmWGHdF8mi0Bf8WbOm","Завантажити сертифікат")</f>
        <v>Завантажити сертифікат</v>
      </c>
    </row>
    <row r="762" spans="1:3" x14ac:dyDescent="0.3">
      <c r="A762">
        <v>761</v>
      </c>
      <c r="B762" t="s">
        <v>758</v>
      </c>
      <c r="C762" t="str">
        <f>HYPERLINK("https://talan.bank.gov.ua/get-user-certificate/IqfmWvK0KDRWvjGqSqlb","Завантажити сертифікат")</f>
        <v>Завантажити сертифікат</v>
      </c>
    </row>
    <row r="763" spans="1:3" x14ac:dyDescent="0.3">
      <c r="A763">
        <v>762</v>
      </c>
      <c r="B763" t="s">
        <v>759</v>
      </c>
      <c r="C763" t="str">
        <f>HYPERLINK("https://talan.bank.gov.ua/get-user-certificate/IqfmWaYLTqauKXuPk51v","Завантажити сертифікат")</f>
        <v>Завантажити сертифікат</v>
      </c>
    </row>
    <row r="764" spans="1:3" x14ac:dyDescent="0.3">
      <c r="A764">
        <v>763</v>
      </c>
      <c r="B764" t="s">
        <v>760</v>
      </c>
      <c r="C764" t="str">
        <f>HYPERLINK("https://talan.bank.gov.ua/get-user-certificate/IqfmWtMTTIm1CAntueki","Завантажити сертифікат")</f>
        <v>Завантажити сертифікат</v>
      </c>
    </row>
    <row r="765" spans="1:3" x14ac:dyDescent="0.3">
      <c r="A765">
        <v>764</v>
      </c>
      <c r="B765" t="s">
        <v>761</v>
      </c>
      <c r="C765" t="str">
        <f>HYPERLINK("https://talan.bank.gov.ua/get-user-certificate/IqfmWdoXLIZGDr9BCiRa","Завантажити сертифікат")</f>
        <v>Завантажити сертифікат</v>
      </c>
    </row>
    <row r="766" spans="1:3" x14ac:dyDescent="0.3">
      <c r="A766">
        <v>765</v>
      </c>
      <c r="B766" t="s">
        <v>762</v>
      </c>
      <c r="C766" t="str">
        <f>HYPERLINK("https://talan.bank.gov.ua/get-user-certificate/IqfmWmMlor1GT9m911Cz","Завантажити сертифікат")</f>
        <v>Завантажити сертифікат</v>
      </c>
    </row>
    <row r="767" spans="1:3" x14ac:dyDescent="0.3">
      <c r="A767">
        <v>766</v>
      </c>
      <c r="B767" t="s">
        <v>763</v>
      </c>
      <c r="C767" t="str">
        <f>HYPERLINK("https://talan.bank.gov.ua/get-user-certificate/IqfmW0fAXs0RewSASagy","Завантажити сертифікат")</f>
        <v>Завантажити сертифікат</v>
      </c>
    </row>
    <row r="768" spans="1:3" x14ac:dyDescent="0.3">
      <c r="A768">
        <v>767</v>
      </c>
      <c r="B768" t="s">
        <v>764</v>
      </c>
      <c r="C768" t="str">
        <f>HYPERLINK("https://talan.bank.gov.ua/get-user-certificate/IqfmW0EuiWNceZlnCt5v","Завантажити сертифікат")</f>
        <v>Завантажити сертифікат</v>
      </c>
    </row>
    <row r="769" spans="1:3" x14ac:dyDescent="0.3">
      <c r="A769">
        <v>768</v>
      </c>
      <c r="B769" t="s">
        <v>765</v>
      </c>
      <c r="C769" t="str">
        <f>HYPERLINK("https://talan.bank.gov.ua/get-user-certificate/IqfmWUoyO_iWHNnV9tcN","Завантажити сертифікат")</f>
        <v>Завантажити сертифікат</v>
      </c>
    </row>
    <row r="770" spans="1:3" x14ac:dyDescent="0.3">
      <c r="A770">
        <v>769</v>
      </c>
      <c r="B770" t="s">
        <v>766</v>
      </c>
      <c r="C770" t="str">
        <f>HYPERLINK("https://talan.bank.gov.ua/get-user-certificate/IqfmWorHMJmKGzRVgFo4","Завантажити сертифікат")</f>
        <v>Завантажити сертифікат</v>
      </c>
    </row>
    <row r="771" spans="1:3" x14ac:dyDescent="0.3">
      <c r="A771">
        <v>770</v>
      </c>
      <c r="B771" t="s">
        <v>767</v>
      </c>
      <c r="C771" t="str">
        <f>HYPERLINK("https://talan.bank.gov.ua/get-user-certificate/IqfmWcgb4SvkTz54LDy5","Завантажити сертифікат")</f>
        <v>Завантажити сертифікат</v>
      </c>
    </row>
    <row r="772" spans="1:3" x14ac:dyDescent="0.3">
      <c r="A772">
        <v>771</v>
      </c>
      <c r="B772" t="s">
        <v>768</v>
      </c>
      <c r="C772" t="str">
        <f>HYPERLINK("https://talan.bank.gov.ua/get-user-certificate/IqfmWfPk_SIVdxXxNgLz","Завантажити сертифікат")</f>
        <v>Завантажити сертифікат</v>
      </c>
    </row>
    <row r="773" spans="1:3" x14ac:dyDescent="0.3">
      <c r="A773">
        <v>772</v>
      </c>
      <c r="B773" t="s">
        <v>769</v>
      </c>
      <c r="C773" t="str">
        <f>HYPERLINK("https://talan.bank.gov.ua/get-user-certificate/IqfmWG6NQBxSxrfm1LNK","Завантажити сертифікат")</f>
        <v>Завантажити сертифікат</v>
      </c>
    </row>
    <row r="774" spans="1:3" x14ac:dyDescent="0.3">
      <c r="A774">
        <v>773</v>
      </c>
      <c r="B774" t="s">
        <v>770</v>
      </c>
      <c r="C774" t="str">
        <f>HYPERLINK("https://talan.bank.gov.ua/get-user-certificate/IqfmWp4U9id05JEAS0x2","Завантажити сертифікат")</f>
        <v>Завантажити сертифікат</v>
      </c>
    </row>
    <row r="775" spans="1:3" x14ac:dyDescent="0.3">
      <c r="A775">
        <v>774</v>
      </c>
      <c r="B775" t="s">
        <v>771</v>
      </c>
      <c r="C775" t="str">
        <f>HYPERLINK("https://talan.bank.gov.ua/get-user-certificate/IqfmWT3zHeR2dQNdMBne","Завантажити сертифікат")</f>
        <v>Завантажити сертифікат</v>
      </c>
    </row>
    <row r="776" spans="1:3" x14ac:dyDescent="0.3">
      <c r="A776">
        <v>775</v>
      </c>
      <c r="B776" t="s">
        <v>772</v>
      </c>
      <c r="C776" t="str">
        <f>HYPERLINK("https://talan.bank.gov.ua/get-user-certificate/IqfmWi2GEDCeBwnxKeTG","Завантажити сертифікат")</f>
        <v>Завантажити сертифікат</v>
      </c>
    </row>
    <row r="777" spans="1:3" x14ac:dyDescent="0.3">
      <c r="A777">
        <v>776</v>
      </c>
      <c r="B777" t="s">
        <v>773</v>
      </c>
      <c r="C777" t="str">
        <f>HYPERLINK("https://talan.bank.gov.ua/get-user-certificate/IqfmWxCe7jzD7On3NQXo","Завантажити сертифікат")</f>
        <v>Завантажити сертифікат</v>
      </c>
    </row>
    <row r="778" spans="1:3" x14ac:dyDescent="0.3">
      <c r="A778">
        <v>777</v>
      </c>
      <c r="B778" t="s">
        <v>774</v>
      </c>
      <c r="C778" t="str">
        <f>HYPERLINK("https://talan.bank.gov.ua/get-user-certificate/IqfmWJ187MbkhmwGnpld","Завантажити сертифікат")</f>
        <v>Завантажити сертифікат</v>
      </c>
    </row>
    <row r="779" spans="1:3" x14ac:dyDescent="0.3">
      <c r="A779">
        <v>778</v>
      </c>
      <c r="B779" t="s">
        <v>775</v>
      </c>
      <c r="C779" t="str">
        <f>HYPERLINK("https://talan.bank.gov.ua/get-user-certificate/IqfmWV9wdH4SMGaVZIt-","Завантажити сертифікат")</f>
        <v>Завантажити сертифікат</v>
      </c>
    </row>
    <row r="780" spans="1:3" x14ac:dyDescent="0.3">
      <c r="A780">
        <v>779</v>
      </c>
      <c r="B780" t="s">
        <v>776</v>
      </c>
      <c r="C780" t="str">
        <f>HYPERLINK("https://talan.bank.gov.ua/get-user-certificate/IqfmWtRnwabhAhrNKe-j","Завантажити сертифікат")</f>
        <v>Завантажити сертифікат</v>
      </c>
    </row>
    <row r="781" spans="1:3" x14ac:dyDescent="0.3">
      <c r="A781">
        <v>780</v>
      </c>
      <c r="B781" t="s">
        <v>777</v>
      </c>
      <c r="C781" t="str">
        <f>HYPERLINK("https://talan.bank.gov.ua/get-user-certificate/IqfmWqG2SgBMDpoMD7FM","Завантажити сертифікат")</f>
        <v>Завантажити сертифікат</v>
      </c>
    </row>
    <row r="782" spans="1:3" x14ac:dyDescent="0.3">
      <c r="A782">
        <v>781</v>
      </c>
      <c r="B782" t="s">
        <v>778</v>
      </c>
      <c r="C782" t="str">
        <f>HYPERLINK("https://talan.bank.gov.ua/get-user-certificate/IqfmW5hPHoeQzlIqcmyT","Завантажити сертифікат")</f>
        <v>Завантажити сертифікат</v>
      </c>
    </row>
    <row r="783" spans="1:3" x14ac:dyDescent="0.3">
      <c r="A783">
        <v>782</v>
      </c>
      <c r="B783" t="s">
        <v>779</v>
      </c>
      <c r="C783" t="str">
        <f>HYPERLINK("https://talan.bank.gov.ua/get-user-certificate/IqfmW7klBsqfiJkXDHJa","Завантажити сертифікат")</f>
        <v>Завантажити сертифікат</v>
      </c>
    </row>
    <row r="784" spans="1:3" x14ac:dyDescent="0.3">
      <c r="A784">
        <v>783</v>
      </c>
      <c r="B784" t="s">
        <v>780</v>
      </c>
      <c r="C784" t="str">
        <f>HYPERLINK("https://talan.bank.gov.ua/get-user-certificate/IqfmWNvaq4e15Kp7pE8d","Завантажити сертифікат")</f>
        <v>Завантажити сертифікат</v>
      </c>
    </row>
    <row r="785" spans="1:3" x14ac:dyDescent="0.3">
      <c r="A785">
        <v>784</v>
      </c>
      <c r="B785" t="s">
        <v>781</v>
      </c>
      <c r="C785" t="str">
        <f>HYPERLINK("https://talan.bank.gov.ua/get-user-certificate/IqfmWv2CFOiCWcfF42tD","Завантажити сертифікат")</f>
        <v>Завантажити сертифікат</v>
      </c>
    </row>
    <row r="786" spans="1:3" x14ac:dyDescent="0.3">
      <c r="A786">
        <v>785</v>
      </c>
      <c r="B786" t="s">
        <v>782</v>
      </c>
      <c r="C786" t="str">
        <f>HYPERLINK("https://talan.bank.gov.ua/get-user-certificate/IqfmWi7Mv5Z7R03MMGfR","Завантажити сертифікат")</f>
        <v>Завантажити сертифікат</v>
      </c>
    </row>
    <row r="787" spans="1:3" x14ac:dyDescent="0.3">
      <c r="A787">
        <v>786</v>
      </c>
      <c r="B787" t="s">
        <v>783</v>
      </c>
      <c r="C787" t="str">
        <f>HYPERLINK("https://talan.bank.gov.ua/get-user-certificate/IqfmWalQb9HK6GCl5qNI","Завантажити сертифікат")</f>
        <v>Завантажити сертифікат</v>
      </c>
    </row>
    <row r="788" spans="1:3" x14ac:dyDescent="0.3">
      <c r="A788">
        <v>787</v>
      </c>
      <c r="B788" t="s">
        <v>784</v>
      </c>
      <c r="C788" t="str">
        <f>HYPERLINK("https://talan.bank.gov.ua/get-user-certificate/IqfmWqkZpi-NHZoxEZWw","Завантажити сертифікат")</f>
        <v>Завантажити сертифікат</v>
      </c>
    </row>
    <row r="789" spans="1:3" x14ac:dyDescent="0.3">
      <c r="A789">
        <v>788</v>
      </c>
      <c r="B789" t="s">
        <v>785</v>
      </c>
      <c r="C789" t="str">
        <f>HYPERLINK("https://talan.bank.gov.ua/get-user-certificate/IqfmWiZBkwckNT3FD9o8","Завантажити сертифікат")</f>
        <v>Завантажити сертифікат</v>
      </c>
    </row>
    <row r="790" spans="1:3" x14ac:dyDescent="0.3">
      <c r="A790">
        <v>789</v>
      </c>
      <c r="B790" t="s">
        <v>786</v>
      </c>
      <c r="C790" t="str">
        <f>HYPERLINK("https://talan.bank.gov.ua/get-user-certificate/IqfmWhT4uaiczmLjnSPx","Завантажити сертифікат")</f>
        <v>Завантажити сертифікат</v>
      </c>
    </row>
    <row r="791" spans="1:3" x14ac:dyDescent="0.3">
      <c r="A791">
        <v>790</v>
      </c>
      <c r="B791" t="s">
        <v>787</v>
      </c>
      <c r="C791" t="str">
        <f>HYPERLINK("https://talan.bank.gov.ua/get-user-certificate/IqfmWGukEVhcYfWSw7LS","Завантажити сертифікат")</f>
        <v>Завантажити сертифікат</v>
      </c>
    </row>
    <row r="792" spans="1:3" x14ac:dyDescent="0.3">
      <c r="A792">
        <v>791</v>
      </c>
      <c r="B792" t="s">
        <v>788</v>
      </c>
      <c r="C792" t="str">
        <f>HYPERLINK("https://talan.bank.gov.ua/get-user-certificate/IqfmWW4Y8kmECQUH7XlG","Завантажити сертифікат")</f>
        <v>Завантажити сертифікат</v>
      </c>
    </row>
    <row r="793" spans="1:3" x14ac:dyDescent="0.3">
      <c r="A793">
        <v>792</v>
      </c>
      <c r="B793" t="s">
        <v>789</v>
      </c>
      <c r="C793" t="str">
        <f>HYPERLINK("https://talan.bank.gov.ua/get-user-certificate/IqfmWaNPRX5qhilWcWkS","Завантажити сертифікат")</f>
        <v>Завантажити сертифікат</v>
      </c>
    </row>
    <row r="794" spans="1:3" x14ac:dyDescent="0.3">
      <c r="A794">
        <v>793</v>
      </c>
      <c r="B794" t="s">
        <v>790</v>
      </c>
      <c r="C794" t="str">
        <f>HYPERLINK("https://talan.bank.gov.ua/get-user-certificate/IqfmWK3oAVQFeMAl4CYW","Завантажити сертифікат")</f>
        <v>Завантажити сертифікат</v>
      </c>
    </row>
    <row r="795" spans="1:3" x14ac:dyDescent="0.3">
      <c r="A795">
        <v>794</v>
      </c>
      <c r="B795" t="s">
        <v>791</v>
      </c>
      <c r="C795" t="str">
        <f>HYPERLINK("https://talan.bank.gov.ua/get-user-certificate/IqfmWcNIe6fDhAYBeAah","Завантажити сертифікат")</f>
        <v>Завантажити сертифікат</v>
      </c>
    </row>
    <row r="796" spans="1:3" x14ac:dyDescent="0.3">
      <c r="A796">
        <v>795</v>
      </c>
      <c r="B796" t="s">
        <v>792</v>
      </c>
      <c r="C796" t="str">
        <f>HYPERLINK("https://talan.bank.gov.ua/get-user-certificate/IqfmWj-TZ95N797Db207","Завантажити сертифікат")</f>
        <v>Завантажити сертифікат</v>
      </c>
    </row>
    <row r="797" spans="1:3" x14ac:dyDescent="0.3">
      <c r="A797">
        <v>796</v>
      </c>
      <c r="B797" t="s">
        <v>793</v>
      </c>
      <c r="C797" t="str">
        <f>HYPERLINK("https://talan.bank.gov.ua/get-user-certificate/IqfmWsRi3QcRy19MJSpJ","Завантажити сертифікат")</f>
        <v>Завантажити сертифікат</v>
      </c>
    </row>
    <row r="798" spans="1:3" x14ac:dyDescent="0.3">
      <c r="A798">
        <v>797</v>
      </c>
      <c r="B798" t="s">
        <v>794</v>
      </c>
      <c r="C798" t="str">
        <f>HYPERLINK("https://talan.bank.gov.ua/get-user-certificate/IqfmWML35XlxP4WSBZyB","Завантажити сертифікат")</f>
        <v>Завантажити сертифікат</v>
      </c>
    </row>
    <row r="799" spans="1:3" x14ac:dyDescent="0.3">
      <c r="A799">
        <v>798</v>
      </c>
      <c r="B799" t="s">
        <v>795</v>
      </c>
      <c r="C799" t="str">
        <f>HYPERLINK("https://talan.bank.gov.ua/get-user-certificate/IqfmW2_hURKjO3wFNcOv","Завантажити сертифікат")</f>
        <v>Завантажити сертифікат</v>
      </c>
    </row>
    <row r="800" spans="1:3" x14ac:dyDescent="0.3">
      <c r="A800">
        <v>799</v>
      </c>
      <c r="B800" t="s">
        <v>796</v>
      </c>
      <c r="C800" t="str">
        <f>HYPERLINK("https://talan.bank.gov.ua/get-user-certificate/IqfmWGXDbCIRrHc8dPTp","Завантажити сертифікат")</f>
        <v>Завантажити сертифікат</v>
      </c>
    </row>
    <row r="801" spans="1:3" x14ac:dyDescent="0.3">
      <c r="A801">
        <v>800</v>
      </c>
      <c r="B801" t="s">
        <v>797</v>
      </c>
      <c r="C801" t="str">
        <f>HYPERLINK("https://talan.bank.gov.ua/get-user-certificate/IqfmWCsBQg1dc544Hx3o","Завантажити сертифікат")</f>
        <v>Завантажити сертифікат</v>
      </c>
    </row>
    <row r="802" spans="1:3" x14ac:dyDescent="0.3">
      <c r="A802">
        <v>801</v>
      </c>
      <c r="B802" t="s">
        <v>798</v>
      </c>
      <c r="C802" t="str">
        <f>HYPERLINK("https://talan.bank.gov.ua/get-user-certificate/IqfmWVRXSCpkCJERO-HV","Завантажити сертифікат")</f>
        <v>Завантажити сертифікат</v>
      </c>
    </row>
    <row r="803" spans="1:3" x14ac:dyDescent="0.3">
      <c r="A803">
        <v>802</v>
      </c>
      <c r="B803" t="s">
        <v>799</v>
      </c>
      <c r="C803" t="str">
        <f>HYPERLINK("https://talan.bank.gov.ua/get-user-certificate/IqfmWecO5n6Ntl7G36nO","Завантажити сертифікат")</f>
        <v>Завантажити сертифікат</v>
      </c>
    </row>
    <row r="804" spans="1:3" x14ac:dyDescent="0.3">
      <c r="A804">
        <v>803</v>
      </c>
      <c r="B804" t="s">
        <v>800</v>
      </c>
      <c r="C804" t="str">
        <f>HYPERLINK("https://talan.bank.gov.ua/get-user-certificate/IqfmWh1vL4a5Ez-sD3op","Завантажити сертифікат")</f>
        <v>Завантажити сертифікат</v>
      </c>
    </row>
    <row r="805" spans="1:3" x14ac:dyDescent="0.3">
      <c r="A805">
        <v>804</v>
      </c>
      <c r="B805" t="s">
        <v>801</v>
      </c>
      <c r="C805" t="str">
        <f>HYPERLINK("https://talan.bank.gov.ua/get-user-certificate/IqfmW_T3Ze0GnA1nSg4B","Завантажити сертифікат")</f>
        <v>Завантажити сертифікат</v>
      </c>
    </row>
    <row r="806" spans="1:3" x14ac:dyDescent="0.3">
      <c r="A806">
        <v>805</v>
      </c>
      <c r="B806" t="s">
        <v>802</v>
      </c>
      <c r="C806" t="str">
        <f>HYPERLINK("https://talan.bank.gov.ua/get-user-certificate/IqfmWpYT5wQauDfy5cAM","Завантажити сертифікат")</f>
        <v>Завантажити сертифікат</v>
      </c>
    </row>
    <row r="807" spans="1:3" x14ac:dyDescent="0.3">
      <c r="A807">
        <v>806</v>
      </c>
      <c r="B807" t="s">
        <v>803</v>
      </c>
      <c r="C807" t="str">
        <f>HYPERLINK("https://talan.bank.gov.ua/get-user-certificate/IqfmWhbowxkbd5KHJID2","Завантажити сертифікат")</f>
        <v>Завантажити сертифікат</v>
      </c>
    </row>
    <row r="808" spans="1:3" x14ac:dyDescent="0.3">
      <c r="A808">
        <v>807</v>
      </c>
      <c r="B808" t="s">
        <v>804</v>
      </c>
      <c r="C808" t="str">
        <f>HYPERLINK("https://talan.bank.gov.ua/get-user-certificate/IqfmWFZ7yeQyPf8bvlOe","Завантажити сертифікат")</f>
        <v>Завантажити сертифікат</v>
      </c>
    </row>
    <row r="809" spans="1:3" x14ac:dyDescent="0.3">
      <c r="A809">
        <v>808</v>
      </c>
      <c r="B809" t="s">
        <v>805</v>
      </c>
      <c r="C809" t="str">
        <f>HYPERLINK("https://talan.bank.gov.ua/get-user-certificate/IqfmWk6RyFxlgfwF_QZV","Завантажити сертифікат")</f>
        <v>Завантажити сертифікат</v>
      </c>
    </row>
    <row r="810" spans="1:3" x14ac:dyDescent="0.3">
      <c r="A810">
        <v>809</v>
      </c>
      <c r="B810" t="s">
        <v>806</v>
      </c>
      <c r="C810" t="str">
        <f>HYPERLINK("https://talan.bank.gov.ua/get-user-certificate/IqfmW27IFT0Ha23PhoKk","Завантажити сертифікат")</f>
        <v>Завантажити сертифікат</v>
      </c>
    </row>
    <row r="811" spans="1:3" x14ac:dyDescent="0.3">
      <c r="A811">
        <v>810</v>
      </c>
      <c r="B811" t="s">
        <v>807</v>
      </c>
      <c r="C811" t="str">
        <f>HYPERLINK("https://talan.bank.gov.ua/get-user-certificate/IqfmWzCD1tR7dkd3Af9m","Завантажити сертифікат")</f>
        <v>Завантажити сертифікат</v>
      </c>
    </row>
    <row r="812" spans="1:3" x14ac:dyDescent="0.3">
      <c r="A812">
        <v>811</v>
      </c>
      <c r="B812" t="s">
        <v>808</v>
      </c>
      <c r="C812" t="str">
        <f>HYPERLINK("https://talan.bank.gov.ua/get-user-certificate/IqfmWlO34J4aSNENGgkL","Завантажити сертифікат")</f>
        <v>Завантажити сертифікат</v>
      </c>
    </row>
    <row r="813" spans="1:3" x14ac:dyDescent="0.3">
      <c r="A813">
        <v>812</v>
      </c>
      <c r="B813" t="s">
        <v>809</v>
      </c>
      <c r="C813" t="str">
        <f>HYPERLINK("https://talan.bank.gov.ua/get-user-certificate/IqfmW34B0iSp9Ov4dnNU","Завантажити сертифікат")</f>
        <v>Завантажити сертифікат</v>
      </c>
    </row>
    <row r="814" spans="1:3" x14ac:dyDescent="0.3">
      <c r="A814">
        <v>813</v>
      </c>
      <c r="B814" t="s">
        <v>810</v>
      </c>
      <c r="C814" t="str">
        <f>HYPERLINK("https://talan.bank.gov.ua/get-user-certificate/IqfmWLFp5XVafwD9u32J","Завантажити сертифікат")</f>
        <v>Завантажити сертифікат</v>
      </c>
    </row>
    <row r="815" spans="1:3" x14ac:dyDescent="0.3">
      <c r="A815">
        <v>814</v>
      </c>
      <c r="B815" t="s">
        <v>811</v>
      </c>
      <c r="C815" t="str">
        <f>HYPERLINK("https://talan.bank.gov.ua/get-user-certificate/IqfmWPlaWBcoJEV9-buZ","Завантажити сертифікат")</f>
        <v>Завантажити сертифікат</v>
      </c>
    </row>
    <row r="816" spans="1:3" x14ac:dyDescent="0.3">
      <c r="A816">
        <v>815</v>
      </c>
      <c r="B816" t="s">
        <v>812</v>
      </c>
      <c r="C816" t="str">
        <f>HYPERLINK("https://talan.bank.gov.ua/get-user-certificate/IqfmWv-wVllFCbKol3nx","Завантажити сертифікат")</f>
        <v>Завантажити сертифікат</v>
      </c>
    </row>
    <row r="817" spans="1:3" x14ac:dyDescent="0.3">
      <c r="A817">
        <v>816</v>
      </c>
      <c r="B817" t="s">
        <v>813</v>
      </c>
      <c r="C817" t="str">
        <f>HYPERLINK("https://talan.bank.gov.ua/get-user-certificate/IqfmWJNlWCrRZKcipGCT","Завантажити сертифікат")</f>
        <v>Завантажити сертифікат</v>
      </c>
    </row>
    <row r="818" spans="1:3" x14ac:dyDescent="0.3">
      <c r="A818">
        <v>817</v>
      </c>
      <c r="B818" t="s">
        <v>814</v>
      </c>
      <c r="C818" t="str">
        <f>HYPERLINK("https://talan.bank.gov.ua/get-user-certificate/IqfmWU2-K4MaxWl36kRL","Завантажити сертифікат")</f>
        <v>Завантажити сертифікат</v>
      </c>
    </row>
    <row r="819" spans="1:3" x14ac:dyDescent="0.3">
      <c r="A819">
        <v>818</v>
      </c>
      <c r="B819" t="s">
        <v>815</v>
      </c>
      <c r="C819" t="str">
        <f>HYPERLINK("https://talan.bank.gov.ua/get-user-certificate/IqfmWUTENXF4Q1xBnzu1","Завантажити сертифікат")</f>
        <v>Завантажити сертифікат</v>
      </c>
    </row>
    <row r="820" spans="1:3" x14ac:dyDescent="0.3">
      <c r="A820">
        <v>819</v>
      </c>
      <c r="B820" t="s">
        <v>816</v>
      </c>
      <c r="C820" t="str">
        <f>HYPERLINK("https://talan.bank.gov.ua/get-user-certificate/IqfmWqDpOpTbfoncQIwD","Завантажити сертифікат")</f>
        <v>Завантажити сертифікат</v>
      </c>
    </row>
    <row r="821" spans="1:3" x14ac:dyDescent="0.3">
      <c r="A821">
        <v>820</v>
      </c>
      <c r="B821" t="s">
        <v>817</v>
      </c>
      <c r="C821" t="str">
        <f>HYPERLINK("https://talan.bank.gov.ua/get-user-certificate/IqfmWFc8QPnATY2bqMGA","Завантажити сертифікат")</f>
        <v>Завантажити сертифікат</v>
      </c>
    </row>
    <row r="822" spans="1:3" x14ac:dyDescent="0.3">
      <c r="A822">
        <v>821</v>
      </c>
      <c r="B822" t="s">
        <v>818</v>
      </c>
      <c r="C822" t="str">
        <f>HYPERLINK("https://talan.bank.gov.ua/get-user-certificate/IqfmWZhRF7wSWwH4DQN6","Завантажити сертифікат")</f>
        <v>Завантажити сертифікат</v>
      </c>
    </row>
    <row r="823" spans="1:3" x14ac:dyDescent="0.3">
      <c r="A823">
        <v>822</v>
      </c>
      <c r="B823" t="s">
        <v>819</v>
      </c>
      <c r="C823" t="str">
        <f>HYPERLINK("https://talan.bank.gov.ua/get-user-certificate/IqfmWtmgcSIXFkV51kA9","Завантажити сертифікат")</f>
        <v>Завантажити сертифікат</v>
      </c>
    </row>
    <row r="824" spans="1:3" x14ac:dyDescent="0.3">
      <c r="A824">
        <v>823</v>
      </c>
      <c r="B824" t="s">
        <v>820</v>
      </c>
      <c r="C824" t="str">
        <f>HYPERLINK("https://talan.bank.gov.ua/get-user-certificate/IqfmW8oo-6naDPzNlWZ1","Завантажити сертифікат")</f>
        <v>Завантажити сертифікат</v>
      </c>
    </row>
    <row r="825" spans="1:3" x14ac:dyDescent="0.3">
      <c r="A825">
        <v>824</v>
      </c>
      <c r="B825" t="s">
        <v>821</v>
      </c>
      <c r="C825" t="str">
        <f>HYPERLINK("https://talan.bank.gov.ua/get-user-certificate/IqfmWqNiUBvXj1VZQVN_","Завантажити сертифікат")</f>
        <v>Завантажити сертифікат</v>
      </c>
    </row>
    <row r="826" spans="1:3" x14ac:dyDescent="0.3">
      <c r="A826">
        <v>825</v>
      </c>
      <c r="B826" t="s">
        <v>822</v>
      </c>
      <c r="C826" t="str">
        <f>HYPERLINK("https://talan.bank.gov.ua/get-user-certificate/IqfmW6RQXJ0zbuHAFIv1","Завантажити сертифікат")</f>
        <v>Завантажити сертифікат</v>
      </c>
    </row>
    <row r="827" spans="1:3" x14ac:dyDescent="0.3">
      <c r="A827">
        <v>826</v>
      </c>
      <c r="B827" t="s">
        <v>823</v>
      </c>
      <c r="C827" t="str">
        <f>HYPERLINK("https://talan.bank.gov.ua/get-user-certificate/IqfmWWEKRymMVnCOevoN","Завантажити сертифікат")</f>
        <v>Завантажити сертифікат</v>
      </c>
    </row>
    <row r="828" spans="1:3" x14ac:dyDescent="0.3">
      <c r="A828">
        <v>827</v>
      </c>
      <c r="B828" t="s">
        <v>824</v>
      </c>
      <c r="C828" t="str">
        <f>HYPERLINK("https://talan.bank.gov.ua/get-user-certificate/IqfmWU74KDa29VnB1zVc","Завантажити сертифікат")</f>
        <v>Завантажити сертифікат</v>
      </c>
    </row>
    <row r="829" spans="1:3" x14ac:dyDescent="0.3">
      <c r="A829">
        <v>828</v>
      </c>
      <c r="B829" t="s">
        <v>825</v>
      </c>
      <c r="C829" t="str">
        <f>HYPERLINK("https://talan.bank.gov.ua/get-user-certificate/IqfmWWVzHIgrvPbJLejJ","Завантажити сертифікат")</f>
        <v>Завантажити сертифікат</v>
      </c>
    </row>
    <row r="830" spans="1:3" x14ac:dyDescent="0.3">
      <c r="A830">
        <v>829</v>
      </c>
      <c r="B830" t="s">
        <v>826</v>
      </c>
      <c r="C830" t="str">
        <f>HYPERLINK("https://talan.bank.gov.ua/get-user-certificate/IqfmW0ZIVdskZeRP7gGY","Завантажити сертифікат")</f>
        <v>Завантажити сертифікат</v>
      </c>
    </row>
    <row r="831" spans="1:3" x14ac:dyDescent="0.3">
      <c r="A831">
        <v>830</v>
      </c>
      <c r="B831" t="s">
        <v>827</v>
      </c>
      <c r="C831" t="str">
        <f>HYPERLINK("https://talan.bank.gov.ua/get-user-certificate/IqfmWKitZj6bmedep5W1","Завантажити сертифікат")</f>
        <v>Завантажити сертифікат</v>
      </c>
    </row>
    <row r="832" spans="1:3" x14ac:dyDescent="0.3">
      <c r="A832">
        <v>831</v>
      </c>
      <c r="B832" t="s">
        <v>828</v>
      </c>
      <c r="C832" t="str">
        <f>HYPERLINK("https://talan.bank.gov.ua/get-user-certificate/IqfmWW5iaZJylHRESb3O","Завантажити сертифікат")</f>
        <v>Завантажити сертифікат</v>
      </c>
    </row>
    <row r="833" spans="1:3" x14ac:dyDescent="0.3">
      <c r="A833">
        <v>832</v>
      </c>
      <c r="B833" t="s">
        <v>829</v>
      </c>
      <c r="C833" t="str">
        <f>HYPERLINK("https://talan.bank.gov.ua/get-user-certificate/IqfmWDEUtiK2h95fUrk3","Завантажити сертифікат")</f>
        <v>Завантажити сертифікат</v>
      </c>
    </row>
    <row r="834" spans="1:3" x14ac:dyDescent="0.3">
      <c r="A834">
        <v>833</v>
      </c>
      <c r="B834" t="s">
        <v>830</v>
      </c>
      <c r="C834" t="str">
        <f>HYPERLINK("https://talan.bank.gov.ua/get-user-certificate/IqfmWLzzaaCWG1JNizj7","Завантажити сертифікат")</f>
        <v>Завантажити сертифікат</v>
      </c>
    </row>
    <row r="835" spans="1:3" x14ac:dyDescent="0.3">
      <c r="A835">
        <v>834</v>
      </c>
      <c r="B835" t="s">
        <v>831</v>
      </c>
      <c r="C835" t="str">
        <f>HYPERLINK("https://talan.bank.gov.ua/get-user-certificate/IqfmWQGNPeQmLOnQKBad","Завантажити сертифікат")</f>
        <v>Завантажити сертифікат</v>
      </c>
    </row>
    <row r="836" spans="1:3" x14ac:dyDescent="0.3">
      <c r="A836">
        <v>835</v>
      </c>
      <c r="B836" t="s">
        <v>832</v>
      </c>
      <c r="C836" t="str">
        <f>HYPERLINK("https://talan.bank.gov.ua/get-user-certificate/IqfmWnrVDN94OMz_apyl","Завантажити сертифікат")</f>
        <v>Завантажити сертифікат</v>
      </c>
    </row>
    <row r="837" spans="1:3" x14ac:dyDescent="0.3">
      <c r="A837">
        <v>836</v>
      </c>
      <c r="B837" t="s">
        <v>833</v>
      </c>
      <c r="C837" t="str">
        <f>HYPERLINK("https://talan.bank.gov.ua/get-user-certificate/IqfmWalgUXhj1UIWirld","Завантажити сертифікат")</f>
        <v>Завантажити сертифікат</v>
      </c>
    </row>
    <row r="838" spans="1:3" x14ac:dyDescent="0.3">
      <c r="A838">
        <v>837</v>
      </c>
      <c r="B838" t="s">
        <v>834</v>
      </c>
      <c r="C838" t="str">
        <f>HYPERLINK("https://talan.bank.gov.ua/get-user-certificate/IqfmW1peACDsqGAyK_IG","Завантажити сертифікат")</f>
        <v>Завантажити сертифікат</v>
      </c>
    </row>
    <row r="839" spans="1:3" x14ac:dyDescent="0.3">
      <c r="A839">
        <v>838</v>
      </c>
      <c r="B839" t="s">
        <v>835</v>
      </c>
      <c r="C839" t="str">
        <f>HYPERLINK("https://talan.bank.gov.ua/get-user-certificate/IqfmWqSXpIjQfIS3AQcZ","Завантажити сертифікат")</f>
        <v>Завантажити сертифікат</v>
      </c>
    </row>
    <row r="840" spans="1:3" x14ac:dyDescent="0.3">
      <c r="A840">
        <v>839</v>
      </c>
      <c r="B840" t="s">
        <v>836</v>
      </c>
      <c r="C840" t="str">
        <f>HYPERLINK("https://talan.bank.gov.ua/get-user-certificate/IqfmW3QVxM-AYD1wqU5x","Завантажити сертифікат")</f>
        <v>Завантажити сертифікат</v>
      </c>
    </row>
    <row r="841" spans="1:3" x14ac:dyDescent="0.3">
      <c r="A841">
        <v>840</v>
      </c>
      <c r="B841" t="s">
        <v>837</v>
      </c>
      <c r="C841" t="str">
        <f>HYPERLINK("https://talan.bank.gov.ua/get-user-certificate/IqfmWXkHQJiQ6_i2iOvY","Завантажити сертифікат")</f>
        <v>Завантажити сертифікат</v>
      </c>
    </row>
    <row r="842" spans="1:3" x14ac:dyDescent="0.3">
      <c r="A842">
        <v>841</v>
      </c>
      <c r="B842" t="s">
        <v>838</v>
      </c>
      <c r="C842" t="str">
        <f>HYPERLINK("https://talan.bank.gov.ua/get-user-certificate/IqfmWuWLjY-yKHBcoWud","Завантажити сертифікат")</f>
        <v>Завантажити сертифікат</v>
      </c>
    </row>
    <row r="843" spans="1:3" x14ac:dyDescent="0.3">
      <c r="A843">
        <v>842</v>
      </c>
      <c r="B843" t="s">
        <v>2</v>
      </c>
      <c r="C843" t="str">
        <f>HYPERLINK("https://talan.bank.gov.ua/get-user-certificate/IqfmW_VjujfqT8A6BS6t","Завантажити сертифікат")</f>
        <v>Завантажити сертифікат</v>
      </c>
    </row>
    <row r="844" spans="1:3" x14ac:dyDescent="0.3">
      <c r="A844">
        <v>843</v>
      </c>
      <c r="B844" t="s">
        <v>839</v>
      </c>
      <c r="C844" t="str">
        <f>HYPERLINK("https://talan.bank.gov.ua/get-user-certificate/IqfmWpBps4J3ckR7POhX","Завантажити сертифікат")</f>
        <v>Завантажити сертифікат</v>
      </c>
    </row>
    <row r="845" spans="1:3" x14ac:dyDescent="0.3">
      <c r="A845">
        <v>844</v>
      </c>
      <c r="B845" t="s">
        <v>840</v>
      </c>
      <c r="C845" t="str">
        <f>HYPERLINK("https://talan.bank.gov.ua/get-user-certificate/IqfmWGeQq_y9QWBLI5hq","Завантажити сертифікат")</f>
        <v>Завантажити сертифікат</v>
      </c>
    </row>
    <row r="846" spans="1:3" x14ac:dyDescent="0.3">
      <c r="A846">
        <v>845</v>
      </c>
      <c r="B846" t="s">
        <v>841</v>
      </c>
      <c r="C846" t="str">
        <f>HYPERLINK("https://talan.bank.gov.ua/get-user-certificate/IqfmWOwwvipGNEIzQI0G","Завантажити сертифікат")</f>
        <v>Завантажити сертифікат</v>
      </c>
    </row>
    <row r="847" spans="1:3" x14ac:dyDescent="0.3">
      <c r="A847">
        <v>846</v>
      </c>
      <c r="B847" t="s">
        <v>842</v>
      </c>
      <c r="C847" t="str">
        <f>HYPERLINK("https://talan.bank.gov.ua/get-user-certificate/IqfmWVzDE5M6zV8F7h2X","Завантажити сертифікат")</f>
        <v>Завантажити сертифікат</v>
      </c>
    </row>
    <row r="848" spans="1:3" x14ac:dyDescent="0.3">
      <c r="A848">
        <v>847</v>
      </c>
      <c r="B848" t="s">
        <v>843</v>
      </c>
      <c r="C848" t="str">
        <f>HYPERLINK("https://talan.bank.gov.ua/get-user-certificate/IqfmW0BfXGlOMNryRD87","Завантажити сертифікат")</f>
        <v>Завантажити сертифікат</v>
      </c>
    </row>
    <row r="849" spans="1:3" x14ac:dyDescent="0.3">
      <c r="A849">
        <v>848</v>
      </c>
      <c r="B849" t="s">
        <v>844</v>
      </c>
      <c r="C849" t="str">
        <f>HYPERLINK("https://talan.bank.gov.ua/get-user-certificate/IqfmWF-OUuf6a11g5txO","Завантажити сертифікат")</f>
        <v>Завантажити сертифікат</v>
      </c>
    </row>
    <row r="850" spans="1:3" x14ac:dyDescent="0.3">
      <c r="A850">
        <v>849</v>
      </c>
      <c r="B850" t="s">
        <v>845</v>
      </c>
      <c r="C850" t="str">
        <f>HYPERLINK("https://talan.bank.gov.ua/get-user-certificate/IqfmW-FhLYa2UF2TQEry","Завантажити сертифікат")</f>
        <v>Завантажити сертифікат</v>
      </c>
    </row>
    <row r="851" spans="1:3" x14ac:dyDescent="0.3">
      <c r="A851">
        <v>850</v>
      </c>
      <c r="B851" t="s">
        <v>846</v>
      </c>
      <c r="C851" t="str">
        <f>HYPERLINK("https://talan.bank.gov.ua/get-user-certificate/IqfmWNWMWfSabba65V3u","Завантажити сертифікат")</f>
        <v>Завантажити сертифікат</v>
      </c>
    </row>
    <row r="852" spans="1:3" x14ac:dyDescent="0.3">
      <c r="A852">
        <v>851</v>
      </c>
      <c r="B852" t="s">
        <v>847</v>
      </c>
      <c r="C852" t="str">
        <f>HYPERLINK("https://talan.bank.gov.ua/get-user-certificate/IqfmWVviT2ztv4UdxWJr","Завантажити сертифікат")</f>
        <v>Завантажити сертифікат</v>
      </c>
    </row>
    <row r="853" spans="1:3" x14ac:dyDescent="0.3">
      <c r="A853">
        <v>852</v>
      </c>
      <c r="B853" t="s">
        <v>848</v>
      </c>
      <c r="C853" t="str">
        <f>HYPERLINK("https://talan.bank.gov.ua/get-user-certificate/IqfmW3PIblr49BUbYmCF","Завантажити сертифікат")</f>
        <v>Завантажити сертифікат</v>
      </c>
    </row>
    <row r="854" spans="1:3" x14ac:dyDescent="0.3">
      <c r="A854">
        <v>853</v>
      </c>
      <c r="B854" t="s">
        <v>849</v>
      </c>
      <c r="C854" t="str">
        <f>HYPERLINK("https://talan.bank.gov.ua/get-user-certificate/IqfmW4rI2oSV0b48rArs","Завантажити сертифікат")</f>
        <v>Завантажити сертифікат</v>
      </c>
    </row>
    <row r="855" spans="1:3" x14ac:dyDescent="0.3">
      <c r="A855">
        <v>854</v>
      </c>
      <c r="B855" t="s">
        <v>850</v>
      </c>
      <c r="C855" t="str">
        <f>HYPERLINK("https://talan.bank.gov.ua/get-user-certificate/IqfmWmltGL7-DVeiPSG8","Завантажити сертифікат")</f>
        <v>Завантажити сертифікат</v>
      </c>
    </row>
    <row r="856" spans="1:3" x14ac:dyDescent="0.3">
      <c r="A856">
        <v>855</v>
      </c>
      <c r="B856" t="s">
        <v>851</v>
      </c>
      <c r="C856" t="str">
        <f>HYPERLINK("https://talan.bank.gov.ua/get-user-certificate/IqfmWjUHRliuuzqJWS1c","Завантажити сертифікат")</f>
        <v>Завантажити сертифікат</v>
      </c>
    </row>
    <row r="857" spans="1:3" x14ac:dyDescent="0.3">
      <c r="A857">
        <v>856</v>
      </c>
      <c r="B857" t="s">
        <v>852</v>
      </c>
      <c r="C857" t="str">
        <f>HYPERLINK("https://talan.bank.gov.ua/get-user-certificate/IqfmWiASQBn-C5_hrXJ3","Завантажити сертифікат")</f>
        <v>Завантажити сертифікат</v>
      </c>
    </row>
    <row r="858" spans="1:3" x14ac:dyDescent="0.3">
      <c r="A858">
        <v>857</v>
      </c>
      <c r="B858" t="s">
        <v>853</v>
      </c>
      <c r="C858" t="str">
        <f>HYPERLINK("https://talan.bank.gov.ua/get-user-certificate/IqfmWIk7QFV6sgCj7BmT","Завантажити сертифікат")</f>
        <v>Завантажити сертифікат</v>
      </c>
    </row>
    <row r="859" spans="1:3" x14ac:dyDescent="0.3">
      <c r="A859">
        <v>858</v>
      </c>
      <c r="B859" t="s">
        <v>854</v>
      </c>
      <c r="C859" t="str">
        <f>HYPERLINK("https://talan.bank.gov.ua/get-user-certificate/IqfmWi7uGxCs48m6Lo_1","Завантажити сертифікат")</f>
        <v>Завантажити сертифікат</v>
      </c>
    </row>
    <row r="860" spans="1:3" x14ac:dyDescent="0.3">
      <c r="A860">
        <v>859</v>
      </c>
      <c r="B860" t="s">
        <v>855</v>
      </c>
      <c r="C860" t="str">
        <f>HYPERLINK("https://talan.bank.gov.ua/get-user-certificate/IqfmWHQDeP1yyBXLyWPU","Завантажити сертифікат")</f>
        <v>Завантажити сертифікат</v>
      </c>
    </row>
    <row r="861" spans="1:3" x14ac:dyDescent="0.3">
      <c r="A861">
        <v>860</v>
      </c>
      <c r="B861" t="s">
        <v>856</v>
      </c>
      <c r="C861" t="str">
        <f>HYPERLINK("https://talan.bank.gov.ua/get-user-certificate/IqfmWOMAf9BB2K3fX_0u","Завантажити сертифікат")</f>
        <v>Завантажити сертифікат</v>
      </c>
    </row>
    <row r="862" spans="1:3" x14ac:dyDescent="0.3">
      <c r="A862">
        <v>861</v>
      </c>
      <c r="B862" t="s">
        <v>857</v>
      </c>
      <c r="C862" t="str">
        <f>HYPERLINK("https://talan.bank.gov.ua/get-user-certificate/IqfmWzioOtXolKX13o1g","Завантажити сертифікат")</f>
        <v>Завантажити сертифікат</v>
      </c>
    </row>
    <row r="863" spans="1:3" x14ac:dyDescent="0.3">
      <c r="A863">
        <v>862</v>
      </c>
      <c r="B863" t="s">
        <v>858</v>
      </c>
      <c r="C863" t="str">
        <f>HYPERLINK("https://talan.bank.gov.ua/get-user-certificate/IqfmWCcY7Vz8jrEYmKiw","Завантажити сертифікат")</f>
        <v>Завантажити сертифікат</v>
      </c>
    </row>
    <row r="864" spans="1:3" x14ac:dyDescent="0.3">
      <c r="A864">
        <v>863</v>
      </c>
      <c r="B864" t="s">
        <v>859</v>
      </c>
      <c r="C864" t="str">
        <f>HYPERLINK("https://talan.bank.gov.ua/get-user-certificate/IqfmWF1bOfs8PGvkX_nU","Завантажити сертифікат")</f>
        <v>Завантажити сертифікат</v>
      </c>
    </row>
    <row r="865" spans="1:3" x14ac:dyDescent="0.3">
      <c r="A865">
        <v>864</v>
      </c>
      <c r="B865" t="s">
        <v>860</v>
      </c>
      <c r="C865" t="str">
        <f>HYPERLINK("https://talan.bank.gov.ua/get-user-certificate/IqfmWpsybOIPqaQcSfZT","Завантажити сертифікат")</f>
        <v>Завантажити сертифікат</v>
      </c>
    </row>
    <row r="866" spans="1:3" x14ac:dyDescent="0.3">
      <c r="A866">
        <v>865</v>
      </c>
      <c r="B866" t="s">
        <v>861</v>
      </c>
      <c r="C866" t="str">
        <f>HYPERLINK("https://talan.bank.gov.ua/get-user-certificate/IqfmWHbw1tO2xYdDTBDc","Завантажити сертифікат")</f>
        <v>Завантажити сертифікат</v>
      </c>
    </row>
    <row r="867" spans="1:3" x14ac:dyDescent="0.3">
      <c r="A867">
        <v>866</v>
      </c>
      <c r="B867" t="s">
        <v>862</v>
      </c>
      <c r="C867" t="str">
        <f>HYPERLINK("https://talan.bank.gov.ua/get-user-certificate/IqfmWHyCmqbhE_FVFFOI","Завантажити сертифікат")</f>
        <v>Завантажити сертифікат</v>
      </c>
    </row>
    <row r="868" spans="1:3" x14ac:dyDescent="0.3">
      <c r="A868">
        <v>867</v>
      </c>
      <c r="B868" t="s">
        <v>863</v>
      </c>
      <c r="C868" t="str">
        <f>HYPERLINK("https://talan.bank.gov.ua/get-user-certificate/IqfmWjOtcuJltSu1vxOB","Завантажити сертифікат")</f>
        <v>Завантажити сертифікат</v>
      </c>
    </row>
    <row r="869" spans="1:3" x14ac:dyDescent="0.3">
      <c r="A869">
        <v>868</v>
      </c>
      <c r="B869" t="s">
        <v>864</v>
      </c>
      <c r="C869" t="str">
        <f>HYPERLINK("https://talan.bank.gov.ua/get-user-certificate/IqfmWYG3RJmBt-V9RnbX","Завантажити сертифікат")</f>
        <v>Завантажити сертифікат</v>
      </c>
    </row>
    <row r="870" spans="1:3" x14ac:dyDescent="0.3">
      <c r="A870">
        <v>869</v>
      </c>
      <c r="B870" t="s">
        <v>865</v>
      </c>
      <c r="C870" t="str">
        <f>HYPERLINK("https://talan.bank.gov.ua/get-user-certificate/IqfmW8gpiITD8sAXZw9M","Завантажити сертифікат")</f>
        <v>Завантажити сертифікат</v>
      </c>
    </row>
    <row r="871" spans="1:3" x14ac:dyDescent="0.3">
      <c r="A871">
        <v>870</v>
      </c>
      <c r="B871" t="s">
        <v>866</v>
      </c>
      <c r="C871" t="str">
        <f>HYPERLINK("https://talan.bank.gov.ua/get-user-certificate/IqfmW_q06mGyCE-OHoQl","Завантажити сертифікат")</f>
        <v>Завантажити сертифікат</v>
      </c>
    </row>
    <row r="872" spans="1:3" x14ac:dyDescent="0.3">
      <c r="A872">
        <v>871</v>
      </c>
      <c r="B872" t="s">
        <v>867</v>
      </c>
      <c r="C872" t="str">
        <f>HYPERLINK("https://talan.bank.gov.ua/get-user-certificate/IqfmWrVRdUUnYhFh7LIM","Завантажити сертифікат")</f>
        <v>Завантажити сертифікат</v>
      </c>
    </row>
    <row r="873" spans="1:3" x14ac:dyDescent="0.3">
      <c r="A873">
        <v>872</v>
      </c>
      <c r="B873" t="s">
        <v>868</v>
      </c>
      <c r="C873" t="str">
        <f>HYPERLINK("https://talan.bank.gov.ua/get-user-certificate/IqfmW16a7Kw85GuiuTmM","Завантажити сертифікат")</f>
        <v>Завантажити сертифікат</v>
      </c>
    </row>
    <row r="874" spans="1:3" x14ac:dyDescent="0.3">
      <c r="A874">
        <v>873</v>
      </c>
      <c r="B874" t="s">
        <v>869</v>
      </c>
      <c r="C874" t="str">
        <f>HYPERLINK("https://talan.bank.gov.ua/get-user-certificate/IqfmW3gQffdB5DuxgCC4","Завантажити сертифікат")</f>
        <v>Завантажити сертифікат</v>
      </c>
    </row>
    <row r="875" spans="1:3" x14ac:dyDescent="0.3">
      <c r="A875">
        <v>874</v>
      </c>
      <c r="B875" t="s">
        <v>870</v>
      </c>
      <c r="C875" t="str">
        <f>HYPERLINK("https://talan.bank.gov.ua/get-user-certificate/IqfmWB9VGK6955dOpMf5","Завантажити сертифікат")</f>
        <v>Завантажити сертифікат</v>
      </c>
    </row>
    <row r="876" spans="1:3" x14ac:dyDescent="0.3">
      <c r="A876">
        <v>875</v>
      </c>
      <c r="B876" t="s">
        <v>871</v>
      </c>
      <c r="C876" t="str">
        <f>HYPERLINK("https://talan.bank.gov.ua/get-user-certificate/IqfmWjtFv2CrgUt7sqKM","Завантажити сертифікат")</f>
        <v>Завантажити сертифікат</v>
      </c>
    </row>
    <row r="877" spans="1:3" x14ac:dyDescent="0.3">
      <c r="A877">
        <v>876</v>
      </c>
      <c r="B877" t="s">
        <v>872</v>
      </c>
      <c r="C877" t="str">
        <f>HYPERLINK("https://talan.bank.gov.ua/get-user-certificate/IqfmW9UM104ThQkehpbB","Завантажити сертифікат")</f>
        <v>Завантажити сертифікат</v>
      </c>
    </row>
    <row r="878" spans="1:3" x14ac:dyDescent="0.3">
      <c r="A878">
        <v>877</v>
      </c>
      <c r="B878" t="s">
        <v>873</v>
      </c>
      <c r="C878" t="str">
        <f>HYPERLINK("https://talan.bank.gov.ua/get-user-certificate/IqfmW5TXq9K4r9nnLojI","Завантажити сертифікат")</f>
        <v>Завантажити сертифікат</v>
      </c>
    </row>
    <row r="879" spans="1:3" x14ac:dyDescent="0.3">
      <c r="A879">
        <v>878</v>
      </c>
      <c r="B879" t="s">
        <v>874</v>
      </c>
      <c r="C879" t="str">
        <f>HYPERLINK("https://talan.bank.gov.ua/get-user-certificate/IqfmWu0C9jQ1d6FZegsb","Завантажити сертифікат")</f>
        <v>Завантажити сертифікат</v>
      </c>
    </row>
    <row r="880" spans="1:3" x14ac:dyDescent="0.3">
      <c r="A880">
        <v>879</v>
      </c>
      <c r="B880" t="s">
        <v>875</v>
      </c>
      <c r="C880" t="str">
        <f>HYPERLINK("https://talan.bank.gov.ua/get-user-certificate/IqfmW5im42pgmn5-7dDd","Завантажити сертифікат")</f>
        <v>Завантажити сертифікат</v>
      </c>
    </row>
    <row r="881" spans="1:3" x14ac:dyDescent="0.3">
      <c r="A881">
        <v>880</v>
      </c>
      <c r="B881" t="s">
        <v>876</v>
      </c>
      <c r="C881" t="str">
        <f>HYPERLINK("https://talan.bank.gov.ua/get-user-certificate/IqfmWEuT2Yre17kb9QUr","Завантажити сертифікат")</f>
        <v>Завантажити сертифікат</v>
      </c>
    </row>
    <row r="882" spans="1:3" x14ac:dyDescent="0.3">
      <c r="A882">
        <v>881</v>
      </c>
      <c r="B882" t="s">
        <v>877</v>
      </c>
      <c r="C882" t="str">
        <f>HYPERLINK("https://talan.bank.gov.ua/get-user-certificate/IqfmWQ1FSD4FzaRxPWLZ","Завантажити сертифікат")</f>
        <v>Завантажити сертифікат</v>
      </c>
    </row>
    <row r="883" spans="1:3" x14ac:dyDescent="0.3">
      <c r="A883">
        <v>882</v>
      </c>
      <c r="B883" t="s">
        <v>878</v>
      </c>
      <c r="C883" t="str">
        <f>HYPERLINK("https://talan.bank.gov.ua/get-user-certificate/IqfmWBCs8gq4rAi4IApX","Завантажити сертифікат")</f>
        <v>Завантажити сертифікат</v>
      </c>
    </row>
    <row r="884" spans="1:3" x14ac:dyDescent="0.3">
      <c r="A884">
        <v>883</v>
      </c>
      <c r="B884" t="s">
        <v>879</v>
      </c>
      <c r="C884" t="str">
        <f>HYPERLINK("https://talan.bank.gov.ua/get-user-certificate/IqfmWAwvSmXXgnEi3XUP","Завантажити сертифікат")</f>
        <v>Завантажити сертифікат</v>
      </c>
    </row>
    <row r="885" spans="1:3" x14ac:dyDescent="0.3">
      <c r="A885">
        <v>884</v>
      </c>
      <c r="B885" t="s">
        <v>880</v>
      </c>
      <c r="C885" t="str">
        <f>HYPERLINK("https://talan.bank.gov.ua/get-user-certificate/IqfmW2rgXATUr1qPl_yA","Завантажити сертифікат")</f>
        <v>Завантажити сертифікат</v>
      </c>
    </row>
    <row r="886" spans="1:3" x14ac:dyDescent="0.3">
      <c r="A886">
        <v>885</v>
      </c>
      <c r="B886" t="s">
        <v>881</v>
      </c>
      <c r="C886" t="str">
        <f>HYPERLINK("https://talan.bank.gov.ua/get-user-certificate/IqfmWZ-BMXYHbSe2heYO","Завантажити сертифікат")</f>
        <v>Завантажити сертифікат</v>
      </c>
    </row>
    <row r="887" spans="1:3" x14ac:dyDescent="0.3">
      <c r="A887">
        <v>886</v>
      </c>
      <c r="B887" t="s">
        <v>882</v>
      </c>
      <c r="C887" t="str">
        <f>HYPERLINK("https://talan.bank.gov.ua/get-user-certificate/IqfmWKNcDhFUagYJ8McY","Завантажити сертифікат")</f>
        <v>Завантажити сертифікат</v>
      </c>
    </row>
    <row r="888" spans="1:3" x14ac:dyDescent="0.3">
      <c r="A888">
        <v>887</v>
      </c>
      <c r="B888" t="s">
        <v>883</v>
      </c>
      <c r="C888" t="str">
        <f>HYPERLINK("https://talan.bank.gov.ua/get-user-certificate/IqfmWLpiGcc1D5aLrKjW","Завантажити сертифікат")</f>
        <v>Завантажити сертифікат</v>
      </c>
    </row>
    <row r="889" spans="1:3" x14ac:dyDescent="0.3">
      <c r="A889">
        <v>888</v>
      </c>
      <c r="B889" t="s">
        <v>884</v>
      </c>
      <c r="C889" t="str">
        <f>HYPERLINK("https://talan.bank.gov.ua/get-user-certificate/IqfmWQr1Qi9_-VlcDbq-","Завантажити сертифікат")</f>
        <v>Завантажити сертифікат</v>
      </c>
    </row>
    <row r="890" spans="1:3" x14ac:dyDescent="0.3">
      <c r="A890">
        <v>889</v>
      </c>
      <c r="B890" t="s">
        <v>885</v>
      </c>
      <c r="C890" t="str">
        <f>HYPERLINK("https://talan.bank.gov.ua/get-user-certificate/IqfmW1xZeI0GtWr-xtly","Завантажити сертифікат")</f>
        <v>Завантажити сертифікат</v>
      </c>
    </row>
    <row r="891" spans="1:3" x14ac:dyDescent="0.3">
      <c r="A891">
        <v>890</v>
      </c>
      <c r="B891" t="s">
        <v>886</v>
      </c>
      <c r="C891" t="str">
        <f>HYPERLINK("https://talan.bank.gov.ua/get-user-certificate/IqfmW1ooRitwi9Mz7aQ7","Завантажити сертифікат")</f>
        <v>Завантажити сертифікат</v>
      </c>
    </row>
    <row r="892" spans="1:3" x14ac:dyDescent="0.3">
      <c r="A892">
        <v>891</v>
      </c>
      <c r="B892" t="s">
        <v>887</v>
      </c>
      <c r="C892" t="str">
        <f>HYPERLINK("https://talan.bank.gov.ua/get-user-certificate/IqfmWQgxMijZFDZa5DP-","Завантажити сертифікат")</f>
        <v>Завантажити сертифікат</v>
      </c>
    </row>
    <row r="893" spans="1:3" x14ac:dyDescent="0.3">
      <c r="A893">
        <v>892</v>
      </c>
      <c r="B893" t="s">
        <v>888</v>
      </c>
      <c r="C893" t="str">
        <f>HYPERLINK("https://talan.bank.gov.ua/get-user-certificate/IqfmWG0oTerBunDJqBxW","Завантажити сертифікат")</f>
        <v>Завантажити сертифікат</v>
      </c>
    </row>
    <row r="894" spans="1:3" x14ac:dyDescent="0.3">
      <c r="A894">
        <v>893</v>
      </c>
      <c r="B894" t="s">
        <v>889</v>
      </c>
      <c r="C894" t="str">
        <f>HYPERLINK("https://talan.bank.gov.ua/get-user-certificate/IqfmWEPtG79dB_J5HfGJ","Завантажити сертифікат")</f>
        <v>Завантажити сертифікат</v>
      </c>
    </row>
    <row r="895" spans="1:3" x14ac:dyDescent="0.3">
      <c r="A895">
        <v>894</v>
      </c>
      <c r="B895" t="s">
        <v>890</v>
      </c>
      <c r="C895" t="str">
        <f>HYPERLINK("https://talan.bank.gov.ua/get-user-certificate/IqfmWZ9E3JeF4RcUo04k","Завантажити сертифікат")</f>
        <v>Завантажити сертифікат</v>
      </c>
    </row>
    <row r="896" spans="1:3" x14ac:dyDescent="0.3">
      <c r="A896">
        <v>895</v>
      </c>
      <c r="B896" t="s">
        <v>891</v>
      </c>
      <c r="C896" t="str">
        <f>HYPERLINK("https://talan.bank.gov.ua/get-user-certificate/IqfmWPtbZAfDaHQiuDiv","Завантажити сертифікат")</f>
        <v>Завантажити сертифікат</v>
      </c>
    </row>
    <row r="897" spans="1:3" x14ac:dyDescent="0.3">
      <c r="A897">
        <v>896</v>
      </c>
      <c r="B897" t="s">
        <v>892</v>
      </c>
      <c r="C897" t="str">
        <f>HYPERLINK("https://talan.bank.gov.ua/get-user-certificate/IqfmW367TvvMVywt2sP4","Завантажити сертифікат")</f>
        <v>Завантажити сертифікат</v>
      </c>
    </row>
    <row r="898" spans="1:3" x14ac:dyDescent="0.3">
      <c r="A898">
        <v>897</v>
      </c>
      <c r="B898" t="s">
        <v>893</v>
      </c>
      <c r="C898" t="str">
        <f>HYPERLINK("https://talan.bank.gov.ua/get-user-certificate/IqfmWQHa_svwrmQlQXFr","Завантажити сертифікат")</f>
        <v>Завантажити сертифікат</v>
      </c>
    </row>
    <row r="899" spans="1:3" x14ac:dyDescent="0.3">
      <c r="A899">
        <v>898</v>
      </c>
      <c r="B899" t="s">
        <v>894</v>
      </c>
      <c r="C899" t="str">
        <f>HYPERLINK("https://talan.bank.gov.ua/get-user-certificate/IqfmWcnBHZk2zppvC5-h","Завантажити сертифікат")</f>
        <v>Завантажити сертифікат</v>
      </c>
    </row>
    <row r="900" spans="1:3" x14ac:dyDescent="0.3">
      <c r="A900">
        <v>899</v>
      </c>
      <c r="B900" t="s">
        <v>895</v>
      </c>
      <c r="C900" t="str">
        <f>HYPERLINK("https://talan.bank.gov.ua/get-user-certificate/IqfmWgsABFJGK7NzGSV2","Завантажити сертифікат")</f>
        <v>Завантажити сертифікат</v>
      </c>
    </row>
    <row r="901" spans="1:3" x14ac:dyDescent="0.3">
      <c r="A901">
        <v>900</v>
      </c>
      <c r="B901" t="s">
        <v>896</v>
      </c>
      <c r="C901" t="str">
        <f>HYPERLINK("https://talan.bank.gov.ua/get-user-certificate/IqfmWSNTC9j0S_w3sMXq","Завантажити сертифікат")</f>
        <v>Завантажити сертифікат</v>
      </c>
    </row>
    <row r="902" spans="1:3" x14ac:dyDescent="0.3">
      <c r="A902">
        <v>901</v>
      </c>
      <c r="B902" t="s">
        <v>897</v>
      </c>
      <c r="C902" t="str">
        <f>HYPERLINK("https://talan.bank.gov.ua/get-user-certificate/IqfmWFvjkTy9El0BGdi9","Завантажити сертифікат")</f>
        <v>Завантажити сертифікат</v>
      </c>
    </row>
    <row r="903" spans="1:3" x14ac:dyDescent="0.3">
      <c r="A903">
        <v>902</v>
      </c>
      <c r="B903" t="s">
        <v>898</v>
      </c>
      <c r="C903" t="str">
        <f>HYPERLINK("https://talan.bank.gov.ua/get-user-certificate/IqfmWx33Bvs0UwgaGzZL","Завантажити сертифікат")</f>
        <v>Завантажити сертифікат</v>
      </c>
    </row>
    <row r="904" spans="1:3" x14ac:dyDescent="0.3">
      <c r="A904">
        <v>903</v>
      </c>
      <c r="B904" t="s">
        <v>899</v>
      </c>
      <c r="C904" t="str">
        <f>HYPERLINK("https://talan.bank.gov.ua/get-user-certificate/IqfmWPnaCWumc99crwhy","Завантажити сертифікат")</f>
        <v>Завантажити сертифікат</v>
      </c>
    </row>
    <row r="905" spans="1:3" x14ac:dyDescent="0.3">
      <c r="A905">
        <v>904</v>
      </c>
      <c r="B905" t="s">
        <v>900</v>
      </c>
      <c r="C905" t="str">
        <f>HYPERLINK("https://talan.bank.gov.ua/get-user-certificate/IqfmWX-88waZbA-zWhQL","Завантажити сертифікат")</f>
        <v>Завантажити сертифікат</v>
      </c>
    </row>
    <row r="906" spans="1:3" x14ac:dyDescent="0.3">
      <c r="A906">
        <v>905</v>
      </c>
      <c r="B906" t="s">
        <v>901</v>
      </c>
      <c r="C906" t="str">
        <f>HYPERLINK("https://talan.bank.gov.ua/get-user-certificate/IqfmWPt41aP34O5kzTQ_","Завантажити сертифікат")</f>
        <v>Завантажити сертифікат</v>
      </c>
    </row>
    <row r="907" spans="1:3" x14ac:dyDescent="0.3">
      <c r="A907">
        <v>906</v>
      </c>
      <c r="B907" t="s">
        <v>902</v>
      </c>
      <c r="C907" t="str">
        <f>HYPERLINK("https://talan.bank.gov.ua/get-user-certificate/IqfmW6ZPclt7FsDnE69_","Завантажити сертифікат")</f>
        <v>Завантажити сертифікат</v>
      </c>
    </row>
    <row r="908" spans="1:3" x14ac:dyDescent="0.3">
      <c r="A908">
        <v>907</v>
      </c>
      <c r="B908" t="s">
        <v>903</v>
      </c>
      <c r="C908" t="str">
        <f>HYPERLINK("https://talan.bank.gov.ua/get-user-certificate/IqfmWtCMACtjSn3OKMf6","Завантажити сертифікат")</f>
        <v>Завантажити сертифікат</v>
      </c>
    </row>
    <row r="909" spans="1:3" x14ac:dyDescent="0.3">
      <c r="A909">
        <v>908</v>
      </c>
      <c r="B909" t="s">
        <v>904</v>
      </c>
      <c r="C909" t="str">
        <f>HYPERLINK("https://talan.bank.gov.ua/get-user-certificate/IqfmWwpiy9u8j_jt0wHS","Завантажити сертифікат")</f>
        <v>Завантажити сертифікат</v>
      </c>
    </row>
    <row r="910" spans="1:3" x14ac:dyDescent="0.3">
      <c r="A910">
        <v>909</v>
      </c>
      <c r="B910" t="s">
        <v>905</v>
      </c>
      <c r="C910" t="str">
        <f>HYPERLINK("https://talan.bank.gov.ua/get-user-certificate/IqfmWivgqbYtHd-nNFmH","Завантажити сертифікат")</f>
        <v>Завантажити сертифікат</v>
      </c>
    </row>
    <row r="911" spans="1:3" x14ac:dyDescent="0.3">
      <c r="A911">
        <v>910</v>
      </c>
      <c r="B911" t="s">
        <v>906</v>
      </c>
      <c r="C911" t="str">
        <f>HYPERLINK("https://talan.bank.gov.ua/get-user-certificate/IqfmWgQk190GFbk1JaEH","Завантажити сертифікат")</f>
        <v>Завантажити сертифікат</v>
      </c>
    </row>
    <row r="912" spans="1:3" x14ac:dyDescent="0.3">
      <c r="A912">
        <v>911</v>
      </c>
      <c r="B912" t="s">
        <v>907</v>
      </c>
      <c r="C912" t="str">
        <f>HYPERLINK("https://talan.bank.gov.ua/get-user-certificate/IqfmW1oY7Dq_xjqJEgQQ","Завантажити сертифікат")</f>
        <v>Завантажити сертифікат</v>
      </c>
    </row>
    <row r="913" spans="1:3" x14ac:dyDescent="0.3">
      <c r="A913">
        <v>912</v>
      </c>
      <c r="B913" t="s">
        <v>908</v>
      </c>
      <c r="C913" t="str">
        <f>HYPERLINK("https://talan.bank.gov.ua/get-user-certificate/IqfmWZRrbRyPkwzx5E4W","Завантажити сертифікат")</f>
        <v>Завантажити сертифікат</v>
      </c>
    </row>
    <row r="914" spans="1:3" x14ac:dyDescent="0.3">
      <c r="A914">
        <v>913</v>
      </c>
      <c r="B914" t="s">
        <v>909</v>
      </c>
      <c r="C914" t="str">
        <f>HYPERLINK("https://talan.bank.gov.ua/get-user-certificate/IqfmWkMG4BH_5_kL8ZxN","Завантажити сертифікат")</f>
        <v>Завантажити сертифікат</v>
      </c>
    </row>
    <row r="915" spans="1:3" x14ac:dyDescent="0.3">
      <c r="A915">
        <v>914</v>
      </c>
      <c r="B915" t="s">
        <v>910</v>
      </c>
      <c r="C915" t="str">
        <f>HYPERLINK("https://talan.bank.gov.ua/get-user-certificate/IqfmWCV2iO0fxdExw3mb","Завантажити сертифікат")</f>
        <v>Завантажити сертифікат</v>
      </c>
    </row>
    <row r="916" spans="1:3" x14ac:dyDescent="0.3">
      <c r="A916">
        <v>915</v>
      </c>
      <c r="B916" t="s">
        <v>911</v>
      </c>
      <c r="C916" t="str">
        <f>HYPERLINK("https://talan.bank.gov.ua/get-user-certificate/IqfmW3HuTnNC1nkwswlw","Завантажити сертифікат")</f>
        <v>Завантажити сертифікат</v>
      </c>
    </row>
    <row r="917" spans="1:3" x14ac:dyDescent="0.3">
      <c r="A917">
        <v>916</v>
      </c>
      <c r="B917" t="s">
        <v>912</v>
      </c>
      <c r="C917" t="str">
        <f>HYPERLINK("https://talan.bank.gov.ua/get-user-certificate/IqfmWB6rnP-TViHg1aeh","Завантажити сертифікат")</f>
        <v>Завантажити сертифікат</v>
      </c>
    </row>
    <row r="918" spans="1:3" x14ac:dyDescent="0.3">
      <c r="A918">
        <v>917</v>
      </c>
      <c r="B918" t="s">
        <v>913</v>
      </c>
      <c r="C918" t="str">
        <f>HYPERLINK("https://talan.bank.gov.ua/get-user-certificate/IqfmWX2AB_Bm5loJqdBa","Завантажити сертифікат")</f>
        <v>Завантажити сертифікат</v>
      </c>
    </row>
    <row r="919" spans="1:3" x14ac:dyDescent="0.3">
      <c r="A919">
        <v>918</v>
      </c>
      <c r="B919" t="s">
        <v>914</v>
      </c>
      <c r="C919" t="str">
        <f>HYPERLINK("https://talan.bank.gov.ua/get-user-certificate/IqfmW1fsr32OeeFhbH0G","Завантажити сертифікат")</f>
        <v>Завантажити сертифікат</v>
      </c>
    </row>
    <row r="920" spans="1:3" x14ac:dyDescent="0.3">
      <c r="A920">
        <v>919</v>
      </c>
      <c r="B920" t="s">
        <v>915</v>
      </c>
      <c r="C920" t="str">
        <f>HYPERLINK("https://talan.bank.gov.ua/get-user-certificate/IqfmW25tK5S4himVHtTS","Завантажити сертифікат")</f>
        <v>Завантажити сертифікат</v>
      </c>
    </row>
    <row r="921" spans="1:3" x14ac:dyDescent="0.3">
      <c r="A921">
        <v>920</v>
      </c>
      <c r="B921" t="s">
        <v>916</v>
      </c>
      <c r="C921" t="str">
        <f>HYPERLINK("https://talan.bank.gov.ua/get-user-certificate/IqfmW_elXn4deAN5LaXh","Завантажити сертифікат")</f>
        <v>Завантажити сертифікат</v>
      </c>
    </row>
    <row r="922" spans="1:3" x14ac:dyDescent="0.3">
      <c r="A922">
        <v>921</v>
      </c>
      <c r="B922" t="s">
        <v>917</v>
      </c>
      <c r="C922" t="str">
        <f>HYPERLINK("https://talan.bank.gov.ua/get-user-certificate/IqfmW8cWoZCyLPCSByRC","Завантажити сертифікат")</f>
        <v>Завантажити сертифікат</v>
      </c>
    </row>
    <row r="923" spans="1:3" x14ac:dyDescent="0.3">
      <c r="A923">
        <v>922</v>
      </c>
      <c r="B923" t="s">
        <v>918</v>
      </c>
      <c r="C923" t="str">
        <f>HYPERLINK("https://talan.bank.gov.ua/get-user-certificate/IqfmWXRnxHTTTw6QHw5t","Завантажити сертифікат")</f>
        <v>Завантажити сертифікат</v>
      </c>
    </row>
    <row r="924" spans="1:3" x14ac:dyDescent="0.3">
      <c r="A924">
        <v>923</v>
      </c>
      <c r="B924" t="s">
        <v>919</v>
      </c>
      <c r="C924" t="str">
        <f>HYPERLINK("https://talan.bank.gov.ua/get-user-certificate/IqfmW9GexYD-mVCJBzm5","Завантажити сертифікат")</f>
        <v>Завантажити сертифікат</v>
      </c>
    </row>
    <row r="925" spans="1:3" x14ac:dyDescent="0.3">
      <c r="A925">
        <v>924</v>
      </c>
      <c r="B925" t="s">
        <v>920</v>
      </c>
      <c r="C925" t="str">
        <f>HYPERLINK("https://talan.bank.gov.ua/get-user-certificate/IqfmWWdNXCs-brZ1flRX","Завантажити сертифікат")</f>
        <v>Завантажити сертифікат</v>
      </c>
    </row>
    <row r="926" spans="1:3" x14ac:dyDescent="0.3">
      <c r="A926">
        <v>925</v>
      </c>
      <c r="B926" t="s">
        <v>921</v>
      </c>
      <c r="C926" t="str">
        <f>HYPERLINK("https://talan.bank.gov.ua/get-user-certificate/IqfmW1NMAXae6bbN4ujZ","Завантажити сертифікат")</f>
        <v>Завантажити сертифікат</v>
      </c>
    </row>
    <row r="927" spans="1:3" x14ac:dyDescent="0.3">
      <c r="A927">
        <v>926</v>
      </c>
      <c r="B927" t="s">
        <v>922</v>
      </c>
      <c r="C927" t="str">
        <f>HYPERLINK("https://talan.bank.gov.ua/get-user-certificate/IqfmW2BWxaapjy7degvP","Завантажити сертифікат")</f>
        <v>Завантажити сертифікат</v>
      </c>
    </row>
    <row r="928" spans="1:3" x14ac:dyDescent="0.3">
      <c r="A928">
        <v>927</v>
      </c>
      <c r="B928" t="s">
        <v>923</v>
      </c>
      <c r="C928" t="str">
        <f>HYPERLINK("https://talan.bank.gov.ua/get-user-certificate/IqfmWTSFVqMPOExuSGGv","Завантажити сертифікат")</f>
        <v>Завантажити сертифікат</v>
      </c>
    </row>
    <row r="929" spans="1:3" x14ac:dyDescent="0.3">
      <c r="A929">
        <v>928</v>
      </c>
      <c r="B929" t="s">
        <v>924</v>
      </c>
      <c r="C929" t="str">
        <f>HYPERLINK("https://talan.bank.gov.ua/get-user-certificate/IqfmWsLftnLNkMDoS8mV","Завантажити сертифікат")</f>
        <v>Завантажити сертифікат</v>
      </c>
    </row>
    <row r="930" spans="1:3" x14ac:dyDescent="0.3">
      <c r="A930">
        <v>929</v>
      </c>
      <c r="B930" t="s">
        <v>925</v>
      </c>
      <c r="C930" t="str">
        <f>HYPERLINK("https://talan.bank.gov.ua/get-user-certificate/IqfmWddBCwwXWqfIeiKA","Завантажити сертифікат")</f>
        <v>Завантажити сертифікат</v>
      </c>
    </row>
    <row r="931" spans="1:3" x14ac:dyDescent="0.3">
      <c r="A931">
        <v>930</v>
      </c>
      <c r="B931" t="s">
        <v>926</v>
      </c>
      <c r="C931" t="str">
        <f>HYPERLINK("https://talan.bank.gov.ua/get-user-certificate/IqfmWv8VrksOTdUCcIPp","Завантажити сертифікат")</f>
        <v>Завантажити сертифікат</v>
      </c>
    </row>
    <row r="932" spans="1:3" x14ac:dyDescent="0.3">
      <c r="A932">
        <v>931</v>
      </c>
      <c r="B932" t="s">
        <v>923</v>
      </c>
      <c r="C932" t="str">
        <f>HYPERLINK("https://talan.bank.gov.ua/get-user-certificate/IqfmWakxZcOKQJxo8Efn","Завантажити сертифікат")</f>
        <v>Завантажити сертифікат</v>
      </c>
    </row>
    <row r="933" spans="1:3" x14ac:dyDescent="0.3">
      <c r="A933">
        <v>932</v>
      </c>
      <c r="B933" t="s">
        <v>922</v>
      </c>
      <c r="C933" t="str">
        <f>HYPERLINK("https://talan.bank.gov.ua/get-user-certificate/IqfmWKRGVjRJJsp_uMy4","Завантажити сертифікат")</f>
        <v>Завантажити сертифікат</v>
      </c>
    </row>
    <row r="934" spans="1:3" x14ac:dyDescent="0.3">
      <c r="A934">
        <v>933</v>
      </c>
      <c r="B934" t="s">
        <v>917</v>
      </c>
      <c r="C934" t="str">
        <f>HYPERLINK("https://talan.bank.gov.ua/get-user-certificate/IqfmW-PU4im47QoSb0zJ","Завантажити сертифікат")</f>
        <v>Завантажити сертифікат</v>
      </c>
    </row>
    <row r="935" spans="1:3" x14ac:dyDescent="0.3">
      <c r="A935">
        <v>934</v>
      </c>
      <c r="B935" t="s">
        <v>927</v>
      </c>
      <c r="C935" t="str">
        <f>HYPERLINK("https://talan.bank.gov.ua/get-user-certificate/IqfmWHeZt23rmubrFcWF","Завантажити сертифікат")</f>
        <v>Завантажити сертифікат</v>
      </c>
    </row>
    <row r="936" spans="1:3" x14ac:dyDescent="0.3">
      <c r="A936">
        <v>935</v>
      </c>
      <c r="B936" t="s">
        <v>928</v>
      </c>
      <c r="C936" t="str">
        <f>HYPERLINK("https://talan.bank.gov.ua/get-user-certificate/IqfmWM3OD46w8U2pFdL2","Завантажити сертифікат")</f>
        <v>Завантажити сертифікат</v>
      </c>
    </row>
    <row r="937" spans="1:3" x14ac:dyDescent="0.3">
      <c r="A937">
        <v>936</v>
      </c>
      <c r="B937" t="s">
        <v>929</v>
      </c>
      <c r="C937" t="str">
        <f>HYPERLINK("https://talan.bank.gov.ua/get-user-certificate/IqfmWy9gqkyU8Wi6Jrgv","Завантажити сертифікат")</f>
        <v>Завантажити сертифікат</v>
      </c>
    </row>
    <row r="938" spans="1:3" x14ac:dyDescent="0.3">
      <c r="A938">
        <v>937</v>
      </c>
      <c r="B938" t="s">
        <v>930</v>
      </c>
      <c r="C938" t="str">
        <f>HYPERLINK("https://talan.bank.gov.ua/get-user-certificate/IqfmWABbNVWHbPy-FxOQ","Завантажити сертифікат")</f>
        <v>Завантажити сертифікат</v>
      </c>
    </row>
    <row r="939" spans="1:3" x14ac:dyDescent="0.3">
      <c r="A939">
        <v>938</v>
      </c>
      <c r="B939" t="s">
        <v>931</v>
      </c>
      <c r="C939" t="str">
        <f>HYPERLINK("https://talan.bank.gov.ua/get-user-certificate/IqfmW0RzEFgQlyXeHORo","Завантажити сертифікат")</f>
        <v>Завантажити сертифікат</v>
      </c>
    </row>
    <row r="940" spans="1:3" x14ac:dyDescent="0.3">
      <c r="A940">
        <v>939</v>
      </c>
      <c r="B940" t="s">
        <v>932</v>
      </c>
      <c r="C940" t="str">
        <f>HYPERLINK("https://talan.bank.gov.ua/get-user-certificate/IqfmWYkJ8N0AcrZ6FIX8","Завантажити сертифікат")</f>
        <v>Завантажити сертифікат</v>
      </c>
    </row>
    <row r="941" spans="1:3" x14ac:dyDescent="0.3">
      <c r="A941">
        <v>940</v>
      </c>
      <c r="B941" t="s">
        <v>931</v>
      </c>
      <c r="C941" t="str">
        <f>HYPERLINK("https://talan.bank.gov.ua/get-user-certificate/IqfmWMLnCtIKfqYWNFBf","Завантажити сертифікат")</f>
        <v>Завантажити сертифікат</v>
      </c>
    </row>
    <row r="942" spans="1:3" x14ac:dyDescent="0.3">
      <c r="A942">
        <v>941</v>
      </c>
      <c r="B942" t="s">
        <v>933</v>
      </c>
      <c r="C942" t="str">
        <f>HYPERLINK("https://talan.bank.gov.ua/get-user-certificate/IqfmWuQeYhkxLi68ucE6","Завантажити сертифікат")</f>
        <v>Завантажити сертифікат</v>
      </c>
    </row>
    <row r="943" spans="1:3" x14ac:dyDescent="0.3">
      <c r="A943">
        <v>942</v>
      </c>
      <c r="B943" t="s">
        <v>934</v>
      </c>
      <c r="C943" t="str">
        <f>HYPERLINK("https://talan.bank.gov.ua/get-user-certificate/IqfmWhMmpq56KXG5Ctq6","Завантажити сертифікат")</f>
        <v>Завантажити сертифікат</v>
      </c>
    </row>
    <row r="944" spans="1:3" x14ac:dyDescent="0.3">
      <c r="A944">
        <v>943</v>
      </c>
      <c r="B944" t="s">
        <v>935</v>
      </c>
      <c r="C944" t="str">
        <f>HYPERLINK("https://talan.bank.gov.ua/get-user-certificate/IqfmWF3SNp1_rX34Cs8Q","Завантажити сертифікат")</f>
        <v>Завантажити сертифікат</v>
      </c>
    </row>
    <row r="945" spans="1:3" x14ac:dyDescent="0.3">
      <c r="A945">
        <v>944</v>
      </c>
      <c r="B945" t="s">
        <v>936</v>
      </c>
      <c r="C945" t="str">
        <f>HYPERLINK("https://talan.bank.gov.ua/get-user-certificate/IqfmW2t-bnwX_S1EjU7O","Завантажити сертифікат")</f>
        <v>Завантажити сертифікат</v>
      </c>
    </row>
    <row r="946" spans="1:3" x14ac:dyDescent="0.3">
      <c r="A946">
        <v>945</v>
      </c>
      <c r="B946" t="s">
        <v>937</v>
      </c>
      <c r="C946" t="str">
        <f>HYPERLINK("https://talan.bank.gov.ua/get-user-certificate/IqfmWiFrg2jGqkChZ25P","Завантажити сертифікат")</f>
        <v>Завантажити сертифікат</v>
      </c>
    </row>
    <row r="947" spans="1:3" x14ac:dyDescent="0.3">
      <c r="A947">
        <v>946</v>
      </c>
      <c r="B947" t="s">
        <v>938</v>
      </c>
      <c r="C947" t="str">
        <f>HYPERLINK("https://talan.bank.gov.ua/get-user-certificate/IqfmW2h0ndW7xZylYVDd","Завантажити сертифікат")</f>
        <v>Завантажити сертифікат</v>
      </c>
    </row>
    <row r="948" spans="1:3" x14ac:dyDescent="0.3">
      <c r="A948">
        <v>947</v>
      </c>
      <c r="B948" t="s">
        <v>939</v>
      </c>
      <c r="C948" t="str">
        <f>HYPERLINK("https://talan.bank.gov.ua/get-user-certificate/IqfmWZ7h8r1I3nnEuLYW","Завантажити сертифікат")</f>
        <v>Завантажити сертифікат</v>
      </c>
    </row>
    <row r="949" spans="1:3" x14ac:dyDescent="0.3">
      <c r="A949">
        <v>948</v>
      </c>
      <c r="B949" t="s">
        <v>940</v>
      </c>
      <c r="C949" t="str">
        <f>HYPERLINK("https://talan.bank.gov.ua/get-user-certificate/IqfmWiNCoUsBAMCc3n3t","Завантажити сертифікат")</f>
        <v>Завантажити сертифікат</v>
      </c>
    </row>
    <row r="950" spans="1:3" x14ac:dyDescent="0.3">
      <c r="A950">
        <v>949</v>
      </c>
      <c r="B950" t="s">
        <v>941</v>
      </c>
      <c r="C950" t="str">
        <f>HYPERLINK("https://talan.bank.gov.ua/get-user-certificate/IqfmWHlNgRxBjIj-DZZX","Завантажити сертифікат")</f>
        <v>Завантажити сертифікат</v>
      </c>
    </row>
    <row r="951" spans="1:3" x14ac:dyDescent="0.3">
      <c r="A951">
        <v>950</v>
      </c>
      <c r="B951" t="s">
        <v>942</v>
      </c>
      <c r="C951" t="str">
        <f>HYPERLINK("https://talan.bank.gov.ua/get-user-certificate/IqfmWDhKS9DjgVpcVTBa","Завантажити сертифікат")</f>
        <v>Завантажити сертифікат</v>
      </c>
    </row>
    <row r="952" spans="1:3" x14ac:dyDescent="0.3">
      <c r="A952">
        <v>951</v>
      </c>
      <c r="B952" t="s">
        <v>943</v>
      </c>
      <c r="C952" t="str">
        <f>HYPERLINK("https://talan.bank.gov.ua/get-user-certificate/IqfmW5t97DLdGc_P-BO1","Завантажити сертифікат")</f>
        <v>Завантажити сертифікат</v>
      </c>
    </row>
    <row r="953" spans="1:3" x14ac:dyDescent="0.3">
      <c r="A953">
        <v>952</v>
      </c>
      <c r="B953" t="s">
        <v>944</v>
      </c>
      <c r="C953" t="str">
        <f>HYPERLINK("https://talan.bank.gov.ua/get-user-certificate/IqfmWr3DzF5yJ57nkIWc","Завантажити сертифікат")</f>
        <v>Завантажити сертифікат</v>
      </c>
    </row>
    <row r="954" spans="1:3" x14ac:dyDescent="0.3">
      <c r="A954">
        <v>953</v>
      </c>
      <c r="B954" t="s">
        <v>945</v>
      </c>
      <c r="C954" t="str">
        <f>HYPERLINK("https://talan.bank.gov.ua/get-user-certificate/IqfmW9u4gQNbOjBjvPak","Завантажити сертифікат")</f>
        <v>Завантажити сертифікат</v>
      </c>
    </row>
    <row r="955" spans="1:3" x14ac:dyDescent="0.3">
      <c r="A955">
        <v>954</v>
      </c>
      <c r="B955" t="s">
        <v>946</v>
      </c>
      <c r="C955" t="str">
        <f>HYPERLINK("https://talan.bank.gov.ua/get-user-certificate/IqfmWYYDB-nKLt38jHvX","Завантажити сертифікат")</f>
        <v>Завантажити сертифікат</v>
      </c>
    </row>
    <row r="956" spans="1:3" x14ac:dyDescent="0.3">
      <c r="A956">
        <v>955</v>
      </c>
      <c r="B956" t="s">
        <v>947</v>
      </c>
      <c r="C956" t="str">
        <f>HYPERLINK("https://talan.bank.gov.ua/get-user-certificate/IqfmW6lm5P-a8b0WpclN","Завантажити сертифікат")</f>
        <v>Завантажити сертифікат</v>
      </c>
    </row>
    <row r="957" spans="1:3" x14ac:dyDescent="0.3">
      <c r="A957">
        <v>956</v>
      </c>
      <c r="B957" t="s">
        <v>948</v>
      </c>
      <c r="C957" t="str">
        <f>HYPERLINK("https://talan.bank.gov.ua/get-user-certificate/IqfmWIceDDr069xqBLp3","Завантажити сертифікат")</f>
        <v>Завантажити сертифікат</v>
      </c>
    </row>
    <row r="958" spans="1:3" x14ac:dyDescent="0.3">
      <c r="A958">
        <v>957</v>
      </c>
      <c r="B958" t="s">
        <v>949</v>
      </c>
      <c r="C958" t="str">
        <f>HYPERLINK("https://talan.bank.gov.ua/get-user-certificate/IqfmWzCikPIm5_UEDoFV","Завантажити сертифікат")</f>
        <v>Завантажити сертифікат</v>
      </c>
    </row>
    <row r="959" spans="1:3" x14ac:dyDescent="0.3">
      <c r="A959">
        <v>958</v>
      </c>
      <c r="B959" t="s">
        <v>950</v>
      </c>
      <c r="C959" t="str">
        <f>HYPERLINK("https://talan.bank.gov.ua/get-user-certificate/IqfmWlTIAopCoREHevNv","Завантажити сертифікат")</f>
        <v>Завантажити сертифікат</v>
      </c>
    </row>
    <row r="960" spans="1:3" x14ac:dyDescent="0.3">
      <c r="A960">
        <v>959</v>
      </c>
      <c r="B960" t="s">
        <v>951</v>
      </c>
      <c r="C960" t="str">
        <f>HYPERLINK("https://talan.bank.gov.ua/get-user-certificate/IqfmW_joMdknsqebHFlR","Завантажити сертифікат")</f>
        <v>Завантажити сертифікат</v>
      </c>
    </row>
    <row r="961" spans="1:3" x14ac:dyDescent="0.3">
      <c r="A961">
        <v>960</v>
      </c>
      <c r="B961" t="s">
        <v>952</v>
      </c>
      <c r="C961" t="str">
        <f>HYPERLINK("https://talan.bank.gov.ua/get-user-certificate/IqfmWMicegIbweI4yex0","Завантажити сертифікат")</f>
        <v>Завантажити сертифікат</v>
      </c>
    </row>
    <row r="962" spans="1:3" x14ac:dyDescent="0.3">
      <c r="A962">
        <v>961</v>
      </c>
      <c r="B962" t="s">
        <v>953</v>
      </c>
      <c r="C962" t="str">
        <f>HYPERLINK("https://talan.bank.gov.ua/get-user-certificate/IqfmWJZvJe2Iy904nSXR","Завантажити сертифікат")</f>
        <v>Завантажити сертифікат</v>
      </c>
    </row>
    <row r="963" spans="1:3" x14ac:dyDescent="0.3">
      <c r="A963">
        <v>962</v>
      </c>
      <c r="B963" t="s">
        <v>954</v>
      </c>
      <c r="C963" t="str">
        <f>HYPERLINK("https://talan.bank.gov.ua/get-user-certificate/IqfmWSAjRqEYCALoqMDo","Завантажити сертифікат")</f>
        <v>Завантажити сертифікат</v>
      </c>
    </row>
    <row r="964" spans="1:3" x14ac:dyDescent="0.3">
      <c r="A964">
        <v>963</v>
      </c>
      <c r="B964" t="s">
        <v>955</v>
      </c>
      <c r="C964" t="str">
        <f>HYPERLINK("https://talan.bank.gov.ua/get-user-certificate/IqfmWKkW4qAnZlAx0_OU","Завантажити сертифікат")</f>
        <v>Завантажити сертифікат</v>
      </c>
    </row>
    <row r="965" spans="1:3" x14ac:dyDescent="0.3">
      <c r="A965">
        <v>964</v>
      </c>
      <c r="B965" t="s">
        <v>956</v>
      </c>
      <c r="C965" t="str">
        <f>HYPERLINK("https://talan.bank.gov.ua/get-user-certificate/IqfmWcvHyp3paNoRZqEc","Завантажити сертифікат")</f>
        <v>Завантажити сертифікат</v>
      </c>
    </row>
    <row r="966" spans="1:3" x14ac:dyDescent="0.3">
      <c r="A966">
        <v>965</v>
      </c>
      <c r="B966" t="s">
        <v>957</v>
      </c>
      <c r="C966" t="str">
        <f>HYPERLINK("https://talan.bank.gov.ua/get-user-certificate/IqfmW3Zh806j3LFKnGDg","Завантажити сертифікат")</f>
        <v>Завантажити сертифікат</v>
      </c>
    </row>
    <row r="967" spans="1:3" x14ac:dyDescent="0.3">
      <c r="A967">
        <v>966</v>
      </c>
      <c r="B967" t="s">
        <v>958</v>
      </c>
      <c r="C967" t="str">
        <f>HYPERLINK("https://talan.bank.gov.ua/get-user-certificate/IqfmWEb1Xobv_153Go5Y","Завантажити сертифікат")</f>
        <v>Завантажити сертифікат</v>
      </c>
    </row>
    <row r="968" spans="1:3" x14ac:dyDescent="0.3">
      <c r="A968">
        <v>967</v>
      </c>
      <c r="B968" t="s">
        <v>959</v>
      </c>
      <c r="C968" t="str">
        <f>HYPERLINK("https://talan.bank.gov.ua/get-user-certificate/IqfmWMyH0L2EYPfBmk1E","Завантажити сертифікат")</f>
        <v>Завантажити сертифікат</v>
      </c>
    </row>
    <row r="969" spans="1:3" x14ac:dyDescent="0.3">
      <c r="A969">
        <v>968</v>
      </c>
      <c r="B969" t="s">
        <v>960</v>
      </c>
      <c r="C969" t="str">
        <f>HYPERLINK("https://talan.bank.gov.ua/get-user-certificate/IqfmWJBWxKH7RJjNDlVj","Завантажити сертифікат")</f>
        <v>Завантажити сертифікат</v>
      </c>
    </row>
    <row r="970" spans="1:3" x14ac:dyDescent="0.3">
      <c r="A970">
        <v>969</v>
      </c>
      <c r="B970" t="s">
        <v>961</v>
      </c>
      <c r="C970" t="str">
        <f>HYPERLINK("https://talan.bank.gov.ua/get-user-certificate/IqfmWaGfnEUeK2Wn5Dmx","Завантажити сертифікат")</f>
        <v>Завантажити сертифікат</v>
      </c>
    </row>
    <row r="971" spans="1:3" x14ac:dyDescent="0.3">
      <c r="A971">
        <v>970</v>
      </c>
      <c r="B971" t="s">
        <v>962</v>
      </c>
      <c r="C971" t="str">
        <f>HYPERLINK("https://talan.bank.gov.ua/get-user-certificate/IqfmW03clyzh5CiYWYf6","Завантажити сертифікат")</f>
        <v>Завантажити сертифікат</v>
      </c>
    </row>
    <row r="972" spans="1:3" x14ac:dyDescent="0.3">
      <c r="A972">
        <v>971</v>
      </c>
      <c r="B972" t="s">
        <v>963</v>
      </c>
      <c r="C972" t="str">
        <f>HYPERLINK("https://talan.bank.gov.ua/get-user-certificate/IqfmWqWlNZ8iRZk4usUl","Завантажити сертифікат")</f>
        <v>Завантажити сертифікат</v>
      </c>
    </row>
    <row r="973" spans="1:3" x14ac:dyDescent="0.3">
      <c r="A973">
        <v>972</v>
      </c>
      <c r="B973" t="s">
        <v>964</v>
      </c>
      <c r="C973" t="str">
        <f>HYPERLINK("https://talan.bank.gov.ua/get-user-certificate/IqfmWHgX613OlJaaqGQw","Завантажити сертифікат")</f>
        <v>Завантажити сертифікат</v>
      </c>
    </row>
    <row r="974" spans="1:3" x14ac:dyDescent="0.3">
      <c r="A974">
        <v>973</v>
      </c>
      <c r="B974" t="s">
        <v>965</v>
      </c>
      <c r="C974" t="str">
        <f>HYPERLINK("https://talan.bank.gov.ua/get-user-certificate/IqfmWYOwV0jjQRwcrFa7","Завантажити сертифікат")</f>
        <v>Завантажити сертифікат</v>
      </c>
    </row>
    <row r="975" spans="1:3" x14ac:dyDescent="0.3">
      <c r="A975">
        <v>974</v>
      </c>
      <c r="B975" t="s">
        <v>966</v>
      </c>
      <c r="C975" t="str">
        <f>HYPERLINK("https://talan.bank.gov.ua/get-user-certificate/IqfmWPRQYwR8RTrmq7qZ","Завантажити сертифікат")</f>
        <v>Завантажити сертифікат</v>
      </c>
    </row>
    <row r="976" spans="1:3" x14ac:dyDescent="0.3">
      <c r="A976">
        <v>975</v>
      </c>
      <c r="B976" t="s">
        <v>967</v>
      </c>
      <c r="C976" t="str">
        <f>HYPERLINK("https://talan.bank.gov.ua/get-user-certificate/IqfmW1GG_oFLm4ZsH34f","Завантажити сертифікат")</f>
        <v>Завантажити сертифікат</v>
      </c>
    </row>
    <row r="977" spans="1:3" x14ac:dyDescent="0.3">
      <c r="A977">
        <v>976</v>
      </c>
      <c r="B977" t="s">
        <v>968</v>
      </c>
      <c r="C977" t="str">
        <f>HYPERLINK("https://talan.bank.gov.ua/get-user-certificate/IqfmWgPWlwJ5nb0LBP78","Завантажити сертифікат")</f>
        <v>Завантажити сертифікат</v>
      </c>
    </row>
    <row r="978" spans="1:3" x14ac:dyDescent="0.3">
      <c r="A978">
        <v>977</v>
      </c>
      <c r="B978" t="s">
        <v>969</v>
      </c>
      <c r="C978" t="str">
        <f>HYPERLINK("https://talan.bank.gov.ua/get-user-certificate/IqfmWLqIqStN_WeHY7dU","Завантажити сертифікат")</f>
        <v>Завантажити сертифікат</v>
      </c>
    </row>
    <row r="979" spans="1:3" x14ac:dyDescent="0.3">
      <c r="A979">
        <v>978</v>
      </c>
      <c r="B979" t="s">
        <v>970</v>
      </c>
      <c r="C979" t="str">
        <f>HYPERLINK("https://talan.bank.gov.ua/get-user-certificate/IqfmWe6Nx6-iPzaBakxr","Завантажити сертифікат")</f>
        <v>Завантажити сертифікат</v>
      </c>
    </row>
    <row r="980" spans="1:3" x14ac:dyDescent="0.3">
      <c r="A980">
        <v>979</v>
      </c>
      <c r="B980" t="s">
        <v>971</v>
      </c>
      <c r="C980" t="str">
        <f>HYPERLINK("https://talan.bank.gov.ua/get-user-certificate/IqfmW7l5DfwMA4qKvk7U","Завантажити сертифікат")</f>
        <v>Завантажити сертифікат</v>
      </c>
    </row>
    <row r="981" spans="1:3" x14ac:dyDescent="0.3">
      <c r="A981">
        <v>980</v>
      </c>
      <c r="B981" t="s">
        <v>972</v>
      </c>
      <c r="C981" t="str">
        <f>HYPERLINK("https://talan.bank.gov.ua/get-user-certificate/IqfmWVZ12MIC-w5kUv7J","Завантажити сертифікат")</f>
        <v>Завантажити сертифікат</v>
      </c>
    </row>
    <row r="982" spans="1:3" x14ac:dyDescent="0.3">
      <c r="A982">
        <v>981</v>
      </c>
      <c r="B982" t="s">
        <v>973</v>
      </c>
      <c r="C982" t="str">
        <f>HYPERLINK("https://talan.bank.gov.ua/get-user-certificate/IqfmWsTk-80LpOBgBudF","Завантажити сертифікат")</f>
        <v>Завантажити сертифікат</v>
      </c>
    </row>
    <row r="983" spans="1:3" x14ac:dyDescent="0.3">
      <c r="A983">
        <v>982</v>
      </c>
      <c r="B983" t="s">
        <v>974</v>
      </c>
      <c r="C983" t="str">
        <f>HYPERLINK("https://talan.bank.gov.ua/get-user-certificate/IqfmWl30iUlG8Dtq7wok","Завантажити сертифікат")</f>
        <v>Завантажити сертифікат</v>
      </c>
    </row>
    <row r="984" spans="1:3" x14ac:dyDescent="0.3">
      <c r="A984">
        <v>983</v>
      </c>
      <c r="B984" t="s">
        <v>975</v>
      </c>
      <c r="C984" t="str">
        <f>HYPERLINK("https://talan.bank.gov.ua/get-user-certificate/IqfmWdnT8T-zvCZg3WhY","Завантажити сертифікат")</f>
        <v>Завантажити сертифікат</v>
      </c>
    </row>
    <row r="985" spans="1:3" x14ac:dyDescent="0.3">
      <c r="A985">
        <v>984</v>
      </c>
      <c r="B985" t="s">
        <v>976</v>
      </c>
      <c r="C985" t="str">
        <f>HYPERLINK("https://talan.bank.gov.ua/get-user-certificate/IqfmWTiiTKAIxMzrLCKI","Завантажити сертифікат")</f>
        <v>Завантажити сертифікат</v>
      </c>
    </row>
    <row r="986" spans="1:3" x14ac:dyDescent="0.3">
      <c r="A986">
        <v>985</v>
      </c>
      <c r="B986" t="s">
        <v>977</v>
      </c>
      <c r="C986" t="str">
        <f>HYPERLINK("https://talan.bank.gov.ua/get-user-certificate/IqfmW0AmIDV_Zjwz6E6p","Завантажити сертифікат")</f>
        <v>Завантажити сертифікат</v>
      </c>
    </row>
    <row r="987" spans="1:3" x14ac:dyDescent="0.3">
      <c r="A987">
        <v>986</v>
      </c>
      <c r="B987" t="s">
        <v>978</v>
      </c>
      <c r="C987" t="str">
        <f>HYPERLINK("https://talan.bank.gov.ua/get-user-certificate/IqfmW6oSpNZeg7AhUzl7","Завантажити сертифікат")</f>
        <v>Завантажити сертифікат</v>
      </c>
    </row>
    <row r="988" spans="1:3" x14ac:dyDescent="0.3">
      <c r="A988">
        <v>987</v>
      </c>
      <c r="B988" t="s">
        <v>979</v>
      </c>
      <c r="C988" t="str">
        <f>HYPERLINK("https://talan.bank.gov.ua/get-user-certificate/IqfmW5GeFvlVNSEtGFhx","Завантажити сертифікат")</f>
        <v>Завантажити сертифікат</v>
      </c>
    </row>
    <row r="989" spans="1:3" x14ac:dyDescent="0.3">
      <c r="A989">
        <v>988</v>
      </c>
      <c r="B989" t="s">
        <v>980</v>
      </c>
      <c r="C989" t="str">
        <f>HYPERLINK("https://talan.bank.gov.ua/get-user-certificate/IqfmW6L9bx9NBOpnfQ-V","Завантажити сертифікат")</f>
        <v>Завантажити сертифікат</v>
      </c>
    </row>
    <row r="990" spans="1:3" x14ac:dyDescent="0.3">
      <c r="A990">
        <v>989</v>
      </c>
      <c r="B990" t="s">
        <v>981</v>
      </c>
      <c r="C990" t="str">
        <f>HYPERLINK("https://talan.bank.gov.ua/get-user-certificate/IqfmW_JnVADV3eNMJkiJ","Завантажити сертифікат")</f>
        <v>Завантажити сертифікат</v>
      </c>
    </row>
    <row r="991" spans="1:3" x14ac:dyDescent="0.3">
      <c r="A991">
        <v>990</v>
      </c>
      <c r="B991" t="s">
        <v>982</v>
      </c>
      <c r="C991" t="str">
        <f>HYPERLINK("https://talan.bank.gov.ua/get-user-certificate/IqfmWIA-cnxqs0-N57lq","Завантажити сертифікат")</f>
        <v>Завантажити сертифікат</v>
      </c>
    </row>
    <row r="992" spans="1:3" x14ac:dyDescent="0.3">
      <c r="A992">
        <v>991</v>
      </c>
      <c r="B992" t="s">
        <v>983</v>
      </c>
      <c r="C992" t="str">
        <f>HYPERLINK("https://talan.bank.gov.ua/get-user-certificate/IqfmW0VOJwNZydBN-wHg","Завантажити сертифікат")</f>
        <v>Завантажити сертифікат</v>
      </c>
    </row>
    <row r="993" spans="1:3" x14ac:dyDescent="0.3">
      <c r="A993">
        <v>992</v>
      </c>
      <c r="B993" t="s">
        <v>984</v>
      </c>
      <c r="C993" t="str">
        <f>HYPERLINK("https://talan.bank.gov.ua/get-user-certificate/IqfmWemxqTYmwA_hiJo-","Завантажити сертифікат")</f>
        <v>Завантажити сертифікат</v>
      </c>
    </row>
    <row r="994" spans="1:3" x14ac:dyDescent="0.3">
      <c r="A994">
        <v>993</v>
      </c>
      <c r="B994" t="s">
        <v>985</v>
      </c>
      <c r="C994" t="str">
        <f>HYPERLINK("https://talan.bank.gov.ua/get-user-certificate/IqfmW6bTiqq3nYUDSKcv","Завантажити сертифікат")</f>
        <v>Завантажити сертифікат</v>
      </c>
    </row>
    <row r="995" spans="1:3" x14ac:dyDescent="0.3">
      <c r="A995">
        <v>994</v>
      </c>
      <c r="B995" t="s">
        <v>986</v>
      </c>
      <c r="C995" t="str">
        <f>HYPERLINK("https://talan.bank.gov.ua/get-user-certificate/IqfmWzRGnEkzN1QPagcr","Завантажити сертифікат")</f>
        <v>Завантажити сертифікат</v>
      </c>
    </row>
    <row r="996" spans="1:3" x14ac:dyDescent="0.3">
      <c r="A996">
        <v>995</v>
      </c>
      <c r="B996" t="s">
        <v>987</v>
      </c>
      <c r="C996" t="str">
        <f>HYPERLINK("https://talan.bank.gov.ua/get-user-certificate/IqfmWJolz2ujoVj5l8Im","Завантажити сертифікат")</f>
        <v>Завантажити сертифікат</v>
      </c>
    </row>
    <row r="997" spans="1:3" x14ac:dyDescent="0.3">
      <c r="A997">
        <v>996</v>
      </c>
      <c r="B997" t="s">
        <v>988</v>
      </c>
      <c r="C997" t="str">
        <f>HYPERLINK("https://talan.bank.gov.ua/get-user-certificate/IqfmWBAb05xitSPRbFY8","Завантажити сертифікат")</f>
        <v>Завантажити сертифікат</v>
      </c>
    </row>
    <row r="998" spans="1:3" x14ac:dyDescent="0.3">
      <c r="A998">
        <v>997</v>
      </c>
      <c r="B998" t="s">
        <v>989</v>
      </c>
      <c r="C998" t="str">
        <f>HYPERLINK("https://talan.bank.gov.ua/get-user-certificate/IqfmWDwgdN49aCGSQ66T","Завантажити сертифікат")</f>
        <v>Завантажити сертифікат</v>
      </c>
    </row>
    <row r="999" spans="1:3" x14ac:dyDescent="0.3">
      <c r="A999">
        <v>998</v>
      </c>
      <c r="B999" t="s">
        <v>990</v>
      </c>
      <c r="C999" t="str">
        <f>HYPERLINK("https://talan.bank.gov.ua/get-user-certificate/IqfmWYWf7lJTjDTw-0qZ","Завантажити сертифікат")</f>
        <v>Завантажити сертифікат</v>
      </c>
    </row>
    <row r="1000" spans="1:3" x14ac:dyDescent="0.3">
      <c r="A1000">
        <v>999</v>
      </c>
      <c r="B1000" t="s">
        <v>991</v>
      </c>
      <c r="C1000" t="str">
        <f>HYPERLINK("https://talan.bank.gov.ua/get-user-certificate/IqfmW47cSDkLCdahvHZk","Завантажити сертифікат")</f>
        <v>Завантажити сертифікат</v>
      </c>
    </row>
    <row r="1001" spans="1:3" x14ac:dyDescent="0.3">
      <c r="A1001">
        <v>1000</v>
      </c>
      <c r="B1001" t="s">
        <v>992</v>
      </c>
      <c r="C1001" t="str">
        <f>HYPERLINK("https://talan.bank.gov.ua/get-user-certificate/IqfmWzfKfU61r3ED4vVW","Завантажити сертифікат")</f>
        <v>Завантажити сертифікат</v>
      </c>
    </row>
    <row r="1002" spans="1:3" x14ac:dyDescent="0.3">
      <c r="A1002">
        <v>1001</v>
      </c>
      <c r="B1002" t="s">
        <v>993</v>
      </c>
      <c r="C1002" t="str">
        <f>HYPERLINK("https://talan.bank.gov.ua/get-user-certificate/IqfmWo1wxvpSeDClTfX9","Завантажити сертифікат")</f>
        <v>Завантажити сертифікат</v>
      </c>
    </row>
    <row r="1003" spans="1:3" x14ac:dyDescent="0.3">
      <c r="A1003">
        <v>1002</v>
      </c>
      <c r="B1003" t="s">
        <v>994</v>
      </c>
      <c r="C1003" t="str">
        <f>HYPERLINK("https://talan.bank.gov.ua/get-user-certificate/IqfmW5IxB_MzMzWwq9Tm","Завантажити сертифікат")</f>
        <v>Завантажити сертифікат</v>
      </c>
    </row>
    <row r="1004" spans="1:3" x14ac:dyDescent="0.3">
      <c r="A1004">
        <v>1003</v>
      </c>
      <c r="B1004" t="s">
        <v>995</v>
      </c>
      <c r="C1004" t="str">
        <f>HYPERLINK("https://talan.bank.gov.ua/get-user-certificate/IqfmW2UUyN_oqF5psdb-","Завантажити сертифікат")</f>
        <v>Завантажити сертифікат</v>
      </c>
    </row>
    <row r="1005" spans="1:3" x14ac:dyDescent="0.3">
      <c r="A1005">
        <v>1004</v>
      </c>
      <c r="B1005" t="s">
        <v>996</v>
      </c>
      <c r="C1005" t="str">
        <f>HYPERLINK("https://talan.bank.gov.ua/get-user-certificate/IqfmW_rO7kRsF2_jps20","Завантажити сертифікат")</f>
        <v>Завантажити сертифікат</v>
      </c>
    </row>
    <row r="1006" spans="1:3" x14ac:dyDescent="0.3">
      <c r="A1006">
        <v>1005</v>
      </c>
      <c r="B1006" t="s">
        <v>997</v>
      </c>
      <c r="C1006" t="str">
        <f>HYPERLINK("https://talan.bank.gov.ua/get-user-certificate/IqfmWmywFiJtIF5fQyrL","Завантажити сертифікат")</f>
        <v>Завантажити сертифікат</v>
      </c>
    </row>
    <row r="1007" spans="1:3" x14ac:dyDescent="0.3">
      <c r="A1007">
        <v>1006</v>
      </c>
      <c r="B1007" t="s">
        <v>998</v>
      </c>
      <c r="C1007" t="str">
        <f>HYPERLINK("https://talan.bank.gov.ua/get-user-certificate/IqfmWk6c-kUk2pxEdZXU","Завантажити сертифікат")</f>
        <v>Завантажити сертифікат</v>
      </c>
    </row>
    <row r="1008" spans="1:3" x14ac:dyDescent="0.3">
      <c r="A1008">
        <v>1007</v>
      </c>
      <c r="B1008" t="s">
        <v>999</v>
      </c>
      <c r="C1008" t="str">
        <f>HYPERLINK("https://talan.bank.gov.ua/get-user-certificate/IqfmWp0O6MZGK8Z1dCQb","Завантажити сертифікат")</f>
        <v>Завантажити сертифікат</v>
      </c>
    </row>
    <row r="1009" spans="1:3" x14ac:dyDescent="0.3">
      <c r="A1009">
        <v>1008</v>
      </c>
      <c r="B1009" t="s">
        <v>1000</v>
      </c>
      <c r="C1009" t="str">
        <f>HYPERLINK("https://talan.bank.gov.ua/get-user-certificate/IqfmWSp8z4douK8K2bSY","Завантажити сертифікат")</f>
        <v>Завантажити сертифікат</v>
      </c>
    </row>
    <row r="1010" spans="1:3" x14ac:dyDescent="0.3">
      <c r="A1010">
        <v>1009</v>
      </c>
      <c r="B1010" t="s">
        <v>1001</v>
      </c>
      <c r="C1010" t="str">
        <f>HYPERLINK("https://talan.bank.gov.ua/get-user-certificate/IqfmWTa_DXemAY-nyi6v","Завантажити сертифікат")</f>
        <v>Завантажити сертифікат</v>
      </c>
    </row>
    <row r="1011" spans="1:3" x14ac:dyDescent="0.3">
      <c r="A1011">
        <v>1010</v>
      </c>
      <c r="B1011" t="s">
        <v>1002</v>
      </c>
      <c r="C1011" t="str">
        <f>HYPERLINK("https://talan.bank.gov.ua/get-user-certificate/IqfmWilIgHguL-k-gqOD","Завантажити сертифікат")</f>
        <v>Завантажити сертифікат</v>
      </c>
    </row>
    <row r="1012" spans="1:3" x14ac:dyDescent="0.3">
      <c r="A1012">
        <v>1011</v>
      </c>
      <c r="B1012" t="s">
        <v>1003</v>
      </c>
      <c r="C1012" t="str">
        <f>HYPERLINK("https://talan.bank.gov.ua/get-user-certificate/IqfmWtCdixYkMe_KzcAr","Завантажити сертифікат")</f>
        <v>Завантажити сертифікат</v>
      </c>
    </row>
    <row r="1013" spans="1:3" x14ac:dyDescent="0.3">
      <c r="A1013">
        <v>1012</v>
      </c>
      <c r="B1013" t="s">
        <v>763</v>
      </c>
      <c r="C1013" t="str">
        <f>HYPERLINK("https://talan.bank.gov.ua/get-user-certificate/IqfmWo-PMSEI4KW8EX1h","Завантажити сертифікат")</f>
        <v>Завантажити сертифікат</v>
      </c>
    </row>
    <row r="1014" spans="1:3" x14ac:dyDescent="0.3">
      <c r="A1014">
        <v>1013</v>
      </c>
      <c r="B1014" t="s">
        <v>1004</v>
      </c>
      <c r="C1014" t="str">
        <f>HYPERLINK("https://talan.bank.gov.ua/get-user-certificate/IqfmW6VjgCGqmYqFH6yB","Завантажити сертифікат")</f>
        <v>Завантажити сертифікат</v>
      </c>
    </row>
    <row r="1015" spans="1:3" x14ac:dyDescent="0.3">
      <c r="A1015">
        <v>1014</v>
      </c>
      <c r="B1015" t="s">
        <v>1005</v>
      </c>
      <c r="C1015" t="str">
        <f>HYPERLINK("https://talan.bank.gov.ua/get-user-certificate/IqfmWknohyoPC9_f-GB0","Завантажити сертифікат")</f>
        <v>Завантажити сертифікат</v>
      </c>
    </row>
    <row r="1016" spans="1:3" x14ac:dyDescent="0.3">
      <c r="A1016">
        <v>1015</v>
      </c>
      <c r="B1016" t="s">
        <v>1006</v>
      </c>
      <c r="C1016" t="str">
        <f>HYPERLINK("https://talan.bank.gov.ua/get-user-certificate/IqfmWUDt3hfjfJv_lkhV","Завантажити сертифікат")</f>
        <v>Завантажити сертифікат</v>
      </c>
    </row>
    <row r="1017" spans="1:3" x14ac:dyDescent="0.3">
      <c r="A1017">
        <v>1016</v>
      </c>
      <c r="B1017" t="s">
        <v>1007</v>
      </c>
      <c r="C1017" t="str">
        <f>HYPERLINK("https://talan.bank.gov.ua/get-user-certificate/IqfmWLX-Re8yq2v1TXWo","Завантажити сертифікат")</f>
        <v>Завантажити сертифікат</v>
      </c>
    </row>
    <row r="1018" spans="1:3" x14ac:dyDescent="0.3">
      <c r="A1018">
        <v>1017</v>
      </c>
      <c r="B1018" t="s">
        <v>1008</v>
      </c>
      <c r="C1018" t="str">
        <f>HYPERLINK("https://talan.bank.gov.ua/get-user-certificate/IqfmWaZ2XMFa45gi9UGY","Завантажити сертифікат")</f>
        <v>Завантажити сертифікат</v>
      </c>
    </row>
    <row r="1019" spans="1:3" x14ac:dyDescent="0.3">
      <c r="A1019">
        <v>1018</v>
      </c>
      <c r="B1019" t="s">
        <v>1009</v>
      </c>
      <c r="C1019" t="str">
        <f>HYPERLINK("https://talan.bank.gov.ua/get-user-certificate/IqfmWml6OPgyQkMh1bs4","Завантажити сертифікат")</f>
        <v>Завантажити сертифікат</v>
      </c>
    </row>
    <row r="1020" spans="1:3" x14ac:dyDescent="0.3">
      <c r="A1020">
        <v>1019</v>
      </c>
      <c r="B1020" t="s">
        <v>1010</v>
      </c>
      <c r="C1020" t="str">
        <f>HYPERLINK("https://talan.bank.gov.ua/get-user-certificate/IqfmWoBiGxWyBVYpRcbH","Завантажити сертифікат")</f>
        <v>Завантажити сертифікат</v>
      </c>
    </row>
    <row r="1021" spans="1:3" x14ac:dyDescent="0.3">
      <c r="A1021">
        <v>1020</v>
      </c>
      <c r="B1021" t="s">
        <v>1011</v>
      </c>
      <c r="C1021" t="str">
        <f>HYPERLINK("https://talan.bank.gov.ua/get-user-certificate/IqfmW7J87u_tKWDp9OvX","Завантажити сертифікат")</f>
        <v>Завантажити сертифікат</v>
      </c>
    </row>
    <row r="1022" spans="1:3" x14ac:dyDescent="0.3">
      <c r="A1022">
        <v>1021</v>
      </c>
      <c r="B1022" t="s">
        <v>1012</v>
      </c>
      <c r="C1022" t="str">
        <f>HYPERLINK("https://talan.bank.gov.ua/get-user-certificate/IqfmW9S7tiCW4fxYB2FV","Завантажити сертифікат")</f>
        <v>Завантажити сертифікат</v>
      </c>
    </row>
    <row r="1023" spans="1:3" x14ac:dyDescent="0.3">
      <c r="A1023">
        <v>1022</v>
      </c>
      <c r="B1023" t="s">
        <v>1013</v>
      </c>
      <c r="C1023" t="str">
        <f>HYPERLINK("https://talan.bank.gov.ua/get-user-certificate/IqfmWIN6yunF_BSYlvpc","Завантажити сертифікат")</f>
        <v>Завантажити сертифікат</v>
      </c>
    </row>
    <row r="1024" spans="1:3" x14ac:dyDescent="0.3">
      <c r="A1024">
        <v>1023</v>
      </c>
      <c r="B1024" t="s">
        <v>1014</v>
      </c>
      <c r="C1024" t="str">
        <f>HYPERLINK("https://talan.bank.gov.ua/get-user-certificate/IqfmWnt3b-7bcRZUJpY-","Завантажити сертифікат")</f>
        <v>Завантажити сертифікат</v>
      </c>
    </row>
    <row r="1025" spans="1:3" x14ac:dyDescent="0.3">
      <c r="A1025">
        <v>1024</v>
      </c>
      <c r="B1025" t="s">
        <v>1015</v>
      </c>
      <c r="C1025" t="str">
        <f>HYPERLINK("https://talan.bank.gov.ua/get-user-certificate/IqfmWUULinz_hYdHNiYK","Завантажити сертифікат")</f>
        <v>Завантажити сертифікат</v>
      </c>
    </row>
    <row r="1026" spans="1:3" x14ac:dyDescent="0.3">
      <c r="A1026">
        <v>1025</v>
      </c>
      <c r="B1026" t="s">
        <v>1016</v>
      </c>
      <c r="C1026" t="str">
        <f>HYPERLINK("https://talan.bank.gov.ua/get-user-certificate/IqfmWzAw0OIsl-U6jbYC","Завантажити сертифікат")</f>
        <v>Завантажити сертифікат</v>
      </c>
    </row>
    <row r="1027" spans="1:3" x14ac:dyDescent="0.3">
      <c r="A1027">
        <v>1026</v>
      </c>
      <c r="B1027" t="s">
        <v>1017</v>
      </c>
      <c r="C1027" t="str">
        <f>HYPERLINK("https://talan.bank.gov.ua/get-user-certificate/IqfmWZxNj3bSqrk4D6G5","Завантажити сертифікат")</f>
        <v>Завантажити сертифікат</v>
      </c>
    </row>
    <row r="1028" spans="1:3" x14ac:dyDescent="0.3">
      <c r="A1028">
        <v>1027</v>
      </c>
      <c r="B1028" t="s">
        <v>1018</v>
      </c>
      <c r="C1028" t="str">
        <f>HYPERLINK("https://talan.bank.gov.ua/get-user-certificate/IqfmWkiOn9T_lRNAiaCr","Завантажити сертифікат")</f>
        <v>Завантажити сертифікат</v>
      </c>
    </row>
    <row r="1029" spans="1:3" x14ac:dyDescent="0.3">
      <c r="A1029">
        <v>1028</v>
      </c>
      <c r="B1029" t="s">
        <v>997</v>
      </c>
      <c r="C1029" t="str">
        <f>HYPERLINK("https://talan.bank.gov.ua/get-user-certificate/IqfmW0vzPEZ6cxc-UoyU","Завантажити сертифікат")</f>
        <v>Завантажити сертифікат</v>
      </c>
    </row>
    <row r="1030" spans="1:3" x14ac:dyDescent="0.3">
      <c r="A1030">
        <v>1029</v>
      </c>
      <c r="B1030" t="s">
        <v>1019</v>
      </c>
      <c r="C1030" t="str">
        <f>HYPERLINK("https://talan.bank.gov.ua/get-user-certificate/IqfmWnvZ4Ra_8_M7_5G4","Завантажити сертифікат")</f>
        <v>Завантажити сертифікат</v>
      </c>
    </row>
    <row r="1031" spans="1:3" x14ac:dyDescent="0.3">
      <c r="A1031">
        <v>1030</v>
      </c>
      <c r="B1031" t="s">
        <v>1020</v>
      </c>
      <c r="C1031" t="str">
        <f>HYPERLINK("https://talan.bank.gov.ua/get-user-certificate/IqfmW4Qzb1BOKoGhc02m","Завантажити сертифікат")</f>
        <v>Завантажити сертифікат</v>
      </c>
    </row>
    <row r="1032" spans="1:3" x14ac:dyDescent="0.3">
      <c r="A1032">
        <v>1031</v>
      </c>
      <c r="B1032" t="s">
        <v>1021</v>
      </c>
      <c r="C1032" t="str">
        <f>HYPERLINK("https://talan.bank.gov.ua/get-user-certificate/IqfmWWqRGs0UMGCu-FQ6","Завантажити сертифікат")</f>
        <v>Завантажити сертифікат</v>
      </c>
    </row>
    <row r="1033" spans="1:3" x14ac:dyDescent="0.3">
      <c r="A1033">
        <v>1032</v>
      </c>
      <c r="B1033" t="s">
        <v>1022</v>
      </c>
      <c r="C1033" t="str">
        <f>HYPERLINK("https://talan.bank.gov.ua/get-user-certificate/IqfmWK1u_bx1_rSucjrR","Завантажити сертифікат")</f>
        <v>Завантажити сертифікат</v>
      </c>
    </row>
    <row r="1034" spans="1:3" x14ac:dyDescent="0.3">
      <c r="A1034">
        <v>1033</v>
      </c>
      <c r="B1034" t="s">
        <v>1023</v>
      </c>
      <c r="C1034" t="str">
        <f>HYPERLINK("https://talan.bank.gov.ua/get-user-certificate/IqfmW_pudid3QulibCnq","Завантажити сертифікат")</f>
        <v>Завантажити сертифікат</v>
      </c>
    </row>
    <row r="1035" spans="1:3" x14ac:dyDescent="0.3">
      <c r="A1035">
        <v>1034</v>
      </c>
      <c r="B1035" t="s">
        <v>1024</v>
      </c>
      <c r="C1035" t="str">
        <f>HYPERLINK("https://talan.bank.gov.ua/get-user-certificate/IqfmW-Zv3U4t0a0CJ2qw","Завантажити сертифікат")</f>
        <v>Завантажити сертифікат</v>
      </c>
    </row>
    <row r="1036" spans="1:3" x14ac:dyDescent="0.3">
      <c r="A1036">
        <v>1035</v>
      </c>
      <c r="B1036" t="s">
        <v>1025</v>
      </c>
      <c r="C1036" t="str">
        <f>HYPERLINK("https://talan.bank.gov.ua/get-user-certificate/IqfmWO7gVbU4-WNVPTyc","Завантажити сертифікат")</f>
        <v>Завантажити сертифікат</v>
      </c>
    </row>
    <row r="1037" spans="1:3" x14ac:dyDescent="0.3">
      <c r="A1037">
        <v>1036</v>
      </c>
      <c r="B1037" t="s">
        <v>1026</v>
      </c>
      <c r="C1037" t="str">
        <f>HYPERLINK("https://talan.bank.gov.ua/get-user-certificate/IqfmW7LzxdTKLUntPx-4","Завантажити сертифікат")</f>
        <v>Завантажити сертифікат</v>
      </c>
    </row>
    <row r="1038" spans="1:3" x14ac:dyDescent="0.3">
      <c r="A1038">
        <v>1037</v>
      </c>
      <c r="B1038" t="s">
        <v>1027</v>
      </c>
      <c r="C1038" t="str">
        <f>HYPERLINK("https://talan.bank.gov.ua/get-user-certificate/IqfmWqRvyeOBDjaUprfG","Завантажити сертифікат")</f>
        <v>Завантажити сертифікат</v>
      </c>
    </row>
    <row r="1039" spans="1:3" x14ac:dyDescent="0.3">
      <c r="A1039">
        <v>1038</v>
      </c>
      <c r="B1039" t="s">
        <v>1028</v>
      </c>
      <c r="C1039" t="str">
        <f>HYPERLINK("https://talan.bank.gov.ua/get-user-certificate/IqfmWuUJaoIePxesxq8g","Завантажити сертифікат")</f>
        <v>Завантажити сертифікат</v>
      </c>
    </row>
    <row r="1040" spans="1:3" x14ac:dyDescent="0.3">
      <c r="A1040">
        <v>1039</v>
      </c>
      <c r="B1040" t="s">
        <v>1029</v>
      </c>
      <c r="C1040" t="str">
        <f>HYPERLINK("https://talan.bank.gov.ua/get-user-certificate/IqfmWZn6NM4dmX6RS54I","Завантажити сертифікат")</f>
        <v>Завантажити сертифікат</v>
      </c>
    </row>
    <row r="1041" spans="1:3" x14ac:dyDescent="0.3">
      <c r="A1041">
        <v>1040</v>
      </c>
      <c r="B1041" t="s">
        <v>1030</v>
      </c>
      <c r="C1041" t="str">
        <f>HYPERLINK("https://talan.bank.gov.ua/get-user-certificate/IqfmWSGzBYY4PJbm_eEC","Завантажити сертифікат")</f>
        <v>Завантажити сертифікат</v>
      </c>
    </row>
    <row r="1042" spans="1:3" x14ac:dyDescent="0.3">
      <c r="A1042">
        <v>1041</v>
      </c>
      <c r="B1042" t="s">
        <v>1031</v>
      </c>
      <c r="C1042" t="str">
        <f>HYPERLINK("https://talan.bank.gov.ua/get-user-certificate/IqfmWJlGo7vV2yN-mwem","Завантажити сертифікат")</f>
        <v>Завантажити сертифікат</v>
      </c>
    </row>
    <row r="1043" spans="1:3" x14ac:dyDescent="0.3">
      <c r="A1043">
        <v>1042</v>
      </c>
      <c r="B1043" t="s">
        <v>1032</v>
      </c>
      <c r="C1043" t="str">
        <f>HYPERLINK("https://talan.bank.gov.ua/get-user-certificate/IqfmW_44oO3i95KTPGPx","Завантажити сертифікат")</f>
        <v>Завантажити сертифікат</v>
      </c>
    </row>
    <row r="1044" spans="1:3" x14ac:dyDescent="0.3">
      <c r="A1044">
        <v>1043</v>
      </c>
      <c r="B1044" t="s">
        <v>1033</v>
      </c>
      <c r="C1044" t="str">
        <f>HYPERLINK("https://talan.bank.gov.ua/get-user-certificate/IqfmW5KyQ0Q6NQpT2Y2f","Завантажити сертифікат")</f>
        <v>Завантажити сертифікат</v>
      </c>
    </row>
    <row r="1045" spans="1:3" x14ac:dyDescent="0.3">
      <c r="A1045">
        <v>1044</v>
      </c>
      <c r="B1045" t="s">
        <v>1034</v>
      </c>
      <c r="C1045" t="str">
        <f>HYPERLINK("https://talan.bank.gov.ua/get-user-certificate/IqfmWBNplA0u_K6Gx_RT","Завантажити сертифікат")</f>
        <v>Завантажити сертифікат</v>
      </c>
    </row>
    <row r="1046" spans="1:3" x14ac:dyDescent="0.3">
      <c r="A1046">
        <v>1045</v>
      </c>
      <c r="B1046" t="s">
        <v>1035</v>
      </c>
      <c r="C1046" t="str">
        <f>HYPERLINK("https://talan.bank.gov.ua/get-user-certificate/IqfmWkI-1dcebFjckj7z","Завантажити сертифікат")</f>
        <v>Завантажити сертифікат</v>
      </c>
    </row>
    <row r="1047" spans="1:3" x14ac:dyDescent="0.3">
      <c r="A1047">
        <v>1046</v>
      </c>
      <c r="B1047" t="s">
        <v>1036</v>
      </c>
      <c r="C1047" t="str">
        <f>HYPERLINK("https://talan.bank.gov.ua/get-user-certificate/IqfmWjV7WHdQn3-xKXNc","Завантажити сертифікат")</f>
        <v>Завантажити сертифікат</v>
      </c>
    </row>
    <row r="1048" spans="1:3" x14ac:dyDescent="0.3">
      <c r="A1048">
        <v>1047</v>
      </c>
      <c r="B1048" t="s">
        <v>1037</v>
      </c>
      <c r="C1048" t="str">
        <f>HYPERLINK("https://talan.bank.gov.ua/get-user-certificate/IqfmWa8O0WAFiGI_mUK6","Завантажити сертифікат")</f>
        <v>Завантажити сертифікат</v>
      </c>
    </row>
    <row r="1049" spans="1:3" x14ac:dyDescent="0.3">
      <c r="A1049">
        <v>1048</v>
      </c>
      <c r="B1049" t="s">
        <v>1038</v>
      </c>
      <c r="C1049" t="str">
        <f>HYPERLINK("https://talan.bank.gov.ua/get-user-certificate/IqfmWXGsPN7WND53ocJa","Завантажити сертифікат")</f>
        <v>Завантажити сертифікат</v>
      </c>
    </row>
    <row r="1050" spans="1:3" x14ac:dyDescent="0.3">
      <c r="A1050">
        <v>1049</v>
      </c>
      <c r="B1050" t="s">
        <v>1039</v>
      </c>
      <c r="C1050" t="str">
        <f>HYPERLINK("https://talan.bank.gov.ua/get-user-certificate/IqfmWIrVuvWzotz6YmYE","Завантажити сертифікат")</f>
        <v>Завантажити сертифікат</v>
      </c>
    </row>
    <row r="1051" spans="1:3" x14ac:dyDescent="0.3">
      <c r="A1051">
        <v>1050</v>
      </c>
      <c r="B1051" t="s">
        <v>1040</v>
      </c>
      <c r="C1051" t="str">
        <f>HYPERLINK("https://talan.bank.gov.ua/get-user-certificate/IqfmWLZo7yF-rXsIzWSn","Завантажити сертифікат")</f>
        <v>Завантажити сертифікат</v>
      </c>
    </row>
    <row r="1052" spans="1:3" x14ac:dyDescent="0.3">
      <c r="A1052">
        <v>1051</v>
      </c>
      <c r="B1052" t="s">
        <v>1041</v>
      </c>
      <c r="C1052" t="str">
        <f>HYPERLINK("https://talan.bank.gov.ua/get-user-certificate/IqfmWCx5JJbs7DEtSomI","Завантажити сертифікат")</f>
        <v>Завантажити сертифікат</v>
      </c>
    </row>
    <row r="1053" spans="1:3" x14ac:dyDescent="0.3">
      <c r="A1053">
        <v>1052</v>
      </c>
      <c r="B1053" t="s">
        <v>1042</v>
      </c>
      <c r="C1053" t="str">
        <f>HYPERLINK("https://talan.bank.gov.ua/get-user-certificate/IqfmW9pllzGNv8TJh7CP","Завантажити сертифікат")</f>
        <v>Завантажити сертифікат</v>
      </c>
    </row>
    <row r="1054" spans="1:3" x14ac:dyDescent="0.3">
      <c r="A1054">
        <v>1053</v>
      </c>
      <c r="B1054" t="s">
        <v>1043</v>
      </c>
      <c r="C1054" t="str">
        <f>HYPERLINK("https://talan.bank.gov.ua/get-user-certificate/IqfmWmX58EYKVIugc1wY","Завантажити сертифікат")</f>
        <v>Завантажити сертифікат</v>
      </c>
    </row>
    <row r="1055" spans="1:3" x14ac:dyDescent="0.3">
      <c r="A1055">
        <v>1054</v>
      </c>
      <c r="B1055" t="s">
        <v>1045</v>
      </c>
      <c r="C1055" t="str">
        <f>HYPERLINK("https://talan.bank.gov.ua/get-user-certificate/oX_DFu6wKVsArlJc3i4y","Завантажити сертифікат")</f>
        <v>Завантажити сертифікат</v>
      </c>
    </row>
    <row r="1056" spans="1:3" x14ac:dyDescent="0.3">
      <c r="A1056">
        <v>1055</v>
      </c>
      <c r="B1056" t="s">
        <v>1046</v>
      </c>
      <c r="C1056" t="str">
        <f>HYPERLINK("https://talan.bank.gov.ua/get-user-certificate/oX_DF7SAU_f76i_9nbNU","Завантажити сертифікат")</f>
        <v>Завантажити сертифікат</v>
      </c>
    </row>
    <row r="1057" spans="1:3" x14ac:dyDescent="0.3">
      <c r="A1057">
        <v>1056</v>
      </c>
      <c r="B1057" t="s">
        <v>1047</v>
      </c>
      <c r="C1057" t="str">
        <f>HYPERLINK("https://talan.bank.gov.ua/get-user-certificate/oX_DFbvtoY74gHgSCETW","Завантажити сертифікат")</f>
        <v>Завантажити сертифікат</v>
      </c>
    </row>
    <row r="1058" spans="1:3" x14ac:dyDescent="0.3">
      <c r="A1058">
        <v>1057</v>
      </c>
      <c r="B1058" t="s">
        <v>1048</v>
      </c>
      <c r="C1058" t="str">
        <f>HYPERLINK("https://talan.bank.gov.ua/get-user-certificate/oX_DF7Mc9PKNHjJHAmLi","Завантажити сертифікат")</f>
        <v>Завантажити сертифікат</v>
      </c>
    </row>
    <row r="1059" spans="1:3" x14ac:dyDescent="0.3">
      <c r="A1059">
        <v>1058</v>
      </c>
      <c r="B1059" t="s">
        <v>1049</v>
      </c>
      <c r="C1059" t="str">
        <f>HYPERLINK("https://talan.bank.gov.ua/get-user-certificate/oX_DFwtLrsfxlrKmHojb","Завантажити сертифікат")</f>
        <v>Завантажити сертифікат</v>
      </c>
    </row>
    <row r="1060" spans="1:3" x14ac:dyDescent="0.3">
      <c r="A1060">
        <v>1059</v>
      </c>
      <c r="B1060" t="s">
        <v>1050</v>
      </c>
      <c r="C1060" t="str">
        <f>HYPERLINK("https://talan.bank.gov.ua/get-user-certificate/oX_DFAt61SsjKVKnm56h","Завантажити сертифікат")</f>
        <v>Завантажити сертифікат</v>
      </c>
    </row>
    <row r="1061" spans="1:3" x14ac:dyDescent="0.3">
      <c r="A1061">
        <v>1060</v>
      </c>
      <c r="B1061" t="s">
        <v>1051</v>
      </c>
      <c r="C1061" t="str">
        <f>HYPERLINK("https://talan.bank.gov.ua/get-user-certificate/oX_DFlzUTrEizaiUlxf1","Завантажити сертифікат")</f>
        <v>Завантажити сертифікат</v>
      </c>
    </row>
    <row r="1062" spans="1:3" x14ac:dyDescent="0.3">
      <c r="A1062">
        <v>1061</v>
      </c>
      <c r="B1062" t="s">
        <v>1052</v>
      </c>
      <c r="C1062" t="str">
        <f>HYPERLINK("https://talan.bank.gov.ua/get-user-certificate/oX_DFqEReWM21LCgZGRU","Завантажити сертифікат")</f>
        <v>Завантажити сертифікат</v>
      </c>
    </row>
    <row r="1063" spans="1:3" x14ac:dyDescent="0.3">
      <c r="A1063">
        <v>1062</v>
      </c>
      <c r="B1063" t="s">
        <v>1053</v>
      </c>
      <c r="C1063" t="str">
        <f>HYPERLINK("https://talan.bank.gov.ua/get-user-certificate/oX_DFsOj_z5wR8m_LGMw","Завантажити сертифікат")</f>
        <v>Завантажити сертифікат</v>
      </c>
    </row>
    <row r="1064" spans="1:3" x14ac:dyDescent="0.3">
      <c r="A1064">
        <v>1063</v>
      </c>
      <c r="B1064" t="s">
        <v>1054</v>
      </c>
      <c r="C1064" t="str">
        <f>HYPERLINK("https://talan.bank.gov.ua/get-user-certificate/oX_DFXAM6UAR9Z32FS2Z","Завантажити сертифікат")</f>
        <v>Завантажити сертифікат</v>
      </c>
    </row>
    <row r="1065" spans="1:3" x14ac:dyDescent="0.3">
      <c r="A1065">
        <v>1064</v>
      </c>
      <c r="B1065" t="s">
        <v>1055</v>
      </c>
      <c r="C1065" t="str">
        <f>HYPERLINK("https://talan.bank.gov.ua/get-user-certificate/oX_DF1scBUOzgUj77Np6","Завантажити сертифікат")</f>
        <v>Завантажити сертифікат</v>
      </c>
    </row>
    <row r="1066" spans="1:3" x14ac:dyDescent="0.3">
      <c r="A1066">
        <v>1065</v>
      </c>
      <c r="B1066" t="s">
        <v>1056</v>
      </c>
      <c r="C1066" t="str">
        <f>HYPERLINK("https://talan.bank.gov.ua/get-user-certificate/NN8LGTD42WylXgtto4wR","Завантажити сертифікат")</f>
        <v>Завантажити сертифікат</v>
      </c>
    </row>
    <row r="1067" spans="1:3" x14ac:dyDescent="0.3">
      <c r="A1067">
        <v>1066</v>
      </c>
      <c r="B1067" t="s">
        <v>1057</v>
      </c>
      <c r="C1067" t="str">
        <f>HYPERLINK("https://talan.bank.gov.ua/get-user-certificate/1rueaqQPnQemG-89bDlP","Завантажити сертифікат")</f>
        <v>Завантажити сертифікат</v>
      </c>
    </row>
    <row r="1068" spans="1:3" x14ac:dyDescent="0.3">
      <c r="A1068">
        <v>1067</v>
      </c>
      <c r="B1068" t="s">
        <v>1058</v>
      </c>
      <c r="C1068" t="str">
        <f>HYPERLINK("https://talan.bank.gov.ua/get-user-certificate/1rueagQbJxqE5Zipbuth","Завантажити сертифікат")</f>
        <v>Завантажити сертифікат</v>
      </c>
    </row>
    <row r="1069" spans="1:3" x14ac:dyDescent="0.3">
      <c r="A1069">
        <v>1068</v>
      </c>
      <c r="B1069" t="s">
        <v>1059</v>
      </c>
      <c r="C1069" t="str">
        <f>HYPERLINK("https://talan.bank.gov.ua/get-user-certificate/1rueaDnfn5RujV_vBgrk","Завантажити сертифікат")</f>
        <v>Завантажити сертифікат</v>
      </c>
    </row>
    <row r="1070" spans="1:3" x14ac:dyDescent="0.3">
      <c r="A1070">
        <v>1069</v>
      </c>
      <c r="B1070" t="s">
        <v>1060</v>
      </c>
      <c r="C1070" t="str">
        <f>HYPERLINK("https://talan.bank.gov.ua/get-user-certificate/1rueaDhIM5X9PWEdHFX4","Завантажити сертифікат")</f>
        <v>Завантажити сертифікат</v>
      </c>
    </row>
    <row r="1071" spans="1:3" x14ac:dyDescent="0.3">
      <c r="A1071">
        <v>1070</v>
      </c>
      <c r="B1071" t="s">
        <v>1061</v>
      </c>
      <c r="C1071" t="str">
        <f>HYPERLINK("https://talan.bank.gov.ua/get-user-certificate/1rueaqi-mWWZRPaCHPSg","Завантажити сертифікат")</f>
        <v>Завантажити сертифікат</v>
      </c>
    </row>
    <row r="1072" spans="1:3" x14ac:dyDescent="0.3">
      <c r="A1072">
        <v>1071</v>
      </c>
      <c r="B1072" t="s">
        <v>1062</v>
      </c>
      <c r="C1072" t="str">
        <f>HYPERLINK("https://talan.bank.gov.ua/get-user-certificate/1ruea7ZpsrS0IXKpQiPN","Завантажити сертифікат")</f>
        <v>Завантажити сертифікат</v>
      </c>
    </row>
    <row r="1073" spans="1:3" x14ac:dyDescent="0.3">
      <c r="A1073">
        <v>1072</v>
      </c>
      <c r="B1073" t="s">
        <v>1063</v>
      </c>
      <c r="C1073" t="str">
        <f>HYPERLINK("https://talan.bank.gov.ua/get-user-certificate/1ruearDujLHlkuu47i08","Завантажити сертифікат")</f>
        <v>Завантажити сертифікат</v>
      </c>
    </row>
    <row r="1074" spans="1:3" x14ac:dyDescent="0.3">
      <c r="A1074">
        <v>1073</v>
      </c>
      <c r="B1074" t="s">
        <v>1064</v>
      </c>
      <c r="C1074" t="str">
        <f>HYPERLINK("https://talan.bank.gov.ua/get-user-certificate/1rueaHxJf8TEgJny8UIp","Завантажити сертифікат")</f>
        <v>Завантажити сертифікат</v>
      </c>
    </row>
    <row r="1075" spans="1:3" x14ac:dyDescent="0.3">
      <c r="A1075">
        <v>1074</v>
      </c>
      <c r="B1075" t="s">
        <v>1065</v>
      </c>
      <c r="C1075" t="str">
        <f>HYPERLINK("https://talan.bank.gov.ua/get-user-certificate/1rueagqKHb3vUI0UHCAO","Завантажити сертифікат")</f>
        <v>Завантажити сертифікат</v>
      </c>
    </row>
    <row r="1076" spans="1:3" x14ac:dyDescent="0.3">
      <c r="A1076">
        <v>1075</v>
      </c>
      <c r="B1076" t="s">
        <v>1066</v>
      </c>
      <c r="C1076" t="str">
        <f>HYPERLINK("https://talan.bank.gov.ua/get-user-certificate/1rueaZufAVXEdOK__tW5","Завантажити сертифікат")</f>
        <v>Завантажити сертифікат</v>
      </c>
    </row>
    <row r="1077" spans="1:3" x14ac:dyDescent="0.3">
      <c r="A1077">
        <v>1076</v>
      </c>
      <c r="B1077" t="s">
        <v>1067</v>
      </c>
      <c r="C1077" t="str">
        <f>HYPERLINK("https://talan.bank.gov.ua/get-user-certificate/M-xGMFs7tRzZMduHEA3R","Завантажити сертифікат")</f>
        <v>Завантажити сертифікат</v>
      </c>
    </row>
    <row r="1078" spans="1:3" x14ac:dyDescent="0.3">
      <c r="A1078">
        <v>1077</v>
      </c>
      <c r="B1078" t="s">
        <v>1068</v>
      </c>
      <c r="C1078" t="str">
        <f>HYPERLINK("https://talan.bank.gov.ua/get-user-certificate/M-xGMbwSaxgOIppbw9zG","Завантажити сертифікат")</f>
        <v>Завантажити сертифікат</v>
      </c>
    </row>
    <row r="1079" spans="1:3" x14ac:dyDescent="0.3">
      <c r="A1079">
        <v>1078</v>
      </c>
      <c r="B1079" t="s">
        <v>1069</v>
      </c>
      <c r="C1079" t="str">
        <f>HYPERLINK("https://talan.bank.gov.ua/get-user-certificate/sieUvK8dmvJZeVE7edEv","Завантажити сертифікат")</f>
        <v>Завантажити сертифікат</v>
      </c>
    </row>
    <row r="1080" spans="1:3" x14ac:dyDescent="0.3">
      <c r="A1080">
        <v>1079</v>
      </c>
      <c r="B1080" t="s">
        <v>1070</v>
      </c>
      <c r="C1080" t="str">
        <f>HYPERLINK("https://talan.bank.gov.ua/get-user-certificate/sieUvdM10IrO_G1EdJG5","Завантажити сертифікат")</f>
        <v>Завантажити сертифікат</v>
      </c>
    </row>
    <row r="1081" spans="1:3" x14ac:dyDescent="0.3">
      <c r="A1081">
        <v>1080</v>
      </c>
      <c r="B1081" t="s">
        <v>1071</v>
      </c>
      <c r="C1081" t="str">
        <f>HYPERLINK("https://talan.bank.gov.ua/get-user-certificate/sieUvR0UsSKhlXBFNvxH","Завантажити сертифікат")</f>
        <v>Завантажити сертифікат</v>
      </c>
    </row>
    <row r="1082" spans="1:3" x14ac:dyDescent="0.3">
      <c r="A1082">
        <v>1081</v>
      </c>
      <c r="B1082" t="s">
        <v>1072</v>
      </c>
      <c r="C1082" t="str">
        <f>HYPERLINK("https://talan.bank.gov.ua/get-user-certificate/sieUv1IELa2tLBP0IXQg","Завантажити сертифікат")</f>
        <v>Завантажити сертифікат</v>
      </c>
    </row>
    <row r="1083" spans="1:3" x14ac:dyDescent="0.3">
      <c r="A1083">
        <v>1082</v>
      </c>
      <c r="B1083" t="s">
        <v>1073</v>
      </c>
      <c r="C1083" t="str">
        <f>HYPERLINK("https://talan.bank.gov.ua/get-user-certificate/sieUvdm2lQutz-q3gctp","Завантажити сертифікат")</f>
        <v>Завантажити сертифікат</v>
      </c>
    </row>
    <row r="1084" spans="1:3" x14ac:dyDescent="0.3">
      <c r="A1084">
        <v>1083</v>
      </c>
      <c r="B1084" t="s">
        <v>1074</v>
      </c>
      <c r="C1084" t="str">
        <f>HYPERLINK("https://talan.bank.gov.ua/get-user-certificate/sieUv6JQAadiINeUpMyN","Завантажити сертифікат")</f>
        <v>Завантажити сертифікат</v>
      </c>
    </row>
    <row r="1085" spans="1:3" x14ac:dyDescent="0.3">
      <c r="A1085">
        <v>1084</v>
      </c>
      <c r="B1085" t="s">
        <v>1075</v>
      </c>
      <c r="C1085" t="str">
        <f>HYPERLINK("https://talan.bank.gov.ua/get-user-certificate/sieUvyIbk8xs7gJQUtJi","Завантажити сертифікат")</f>
        <v>Завантажити сертифікат</v>
      </c>
    </row>
    <row r="1086" spans="1:3" x14ac:dyDescent="0.3">
      <c r="A1086">
        <v>1085</v>
      </c>
      <c r="B1086" t="s">
        <v>1076</v>
      </c>
      <c r="C1086" t="str">
        <f>HYPERLINK("https://talan.bank.gov.ua/get-user-certificate/sieUv4dBx6hBHM4UnA26","Завантажити сертифікат")</f>
        <v>Завантажити сертифікат</v>
      </c>
    </row>
    <row r="1087" spans="1:3" x14ac:dyDescent="0.3">
      <c r="A1087">
        <v>1086</v>
      </c>
      <c r="B1087" t="s">
        <v>1077</v>
      </c>
      <c r="C1087" t="str">
        <f>HYPERLINK("https://talan.bank.gov.ua/get-user-certificate/sieUvHdLD-DotmV9Wtf9","Завантажити сертифікат")</f>
        <v>Завантажити сертифікат</v>
      </c>
    </row>
    <row r="1088" spans="1:3" x14ac:dyDescent="0.3">
      <c r="A1088">
        <v>1087</v>
      </c>
      <c r="B1088" t="s">
        <v>1078</v>
      </c>
      <c r="C1088" t="str">
        <f>HYPERLINK("https://talan.bank.gov.ua/get-user-certificate/sieUvbI78vM8eyu80Mf0","Завантажити сертифікат")</f>
        <v>Завантажити сертифікат</v>
      </c>
    </row>
    <row r="1089" spans="1:3" x14ac:dyDescent="0.3">
      <c r="A1089">
        <v>1088</v>
      </c>
      <c r="B1089" t="s">
        <v>1079</v>
      </c>
      <c r="C1089" t="str">
        <f>HYPERLINK("https://talan.bank.gov.ua/get-user-certificate/6GxwUTS8Is1OevHxCGzs","Завантажити сертифікат")</f>
        <v>Завантажити сертифікат</v>
      </c>
    </row>
    <row r="1090" spans="1:3" x14ac:dyDescent="0.3">
      <c r="A1090">
        <v>1089</v>
      </c>
      <c r="B1090" t="s">
        <v>1080</v>
      </c>
      <c r="C1090" t="str">
        <f>HYPERLINK("https://talan.bank.gov.ua/get-user-certificate/6GxwUJyOnYogc5Ox8k16","Завантажити сертифікат")</f>
        <v>Завантажити сертифікат</v>
      </c>
    </row>
    <row r="1091" spans="1:3" x14ac:dyDescent="0.3">
      <c r="A1091">
        <v>1090</v>
      </c>
      <c r="B1091" t="s">
        <v>1081</v>
      </c>
      <c r="C1091" t="str">
        <f>HYPERLINK("https://talan.bank.gov.ua/get-user-certificate/6GxwUqYTXLbe6AiRtLft","Завантажити сертифікат")</f>
        <v>Завантажити сертифікат</v>
      </c>
    </row>
    <row r="1092" spans="1:3" x14ac:dyDescent="0.3">
      <c r="A1092">
        <v>1091</v>
      </c>
      <c r="B1092" t="s">
        <v>1082</v>
      </c>
      <c r="C1092" t="str">
        <f>HYPERLINK("https://talan.bank.gov.ua/get-user-certificate/6GxwUCnO1CcDLT_eTNis","Завантажити сертифікат")</f>
        <v>Завантажити сертифікат</v>
      </c>
    </row>
    <row r="1093" spans="1:3" x14ac:dyDescent="0.3">
      <c r="A1093">
        <v>1092</v>
      </c>
      <c r="B1093" t="s">
        <v>1083</v>
      </c>
      <c r="C1093" t="str">
        <f>HYPERLINK("https://talan.bank.gov.ua/get-user-certificate/6GxwUGW5sFXIv4255TxS","Завантажити сертифікат")</f>
        <v>Завантажити сертифікат</v>
      </c>
    </row>
    <row r="1094" spans="1:3" x14ac:dyDescent="0.3">
      <c r="A1094">
        <v>1093</v>
      </c>
      <c r="B1094" t="s">
        <v>1084</v>
      </c>
      <c r="C1094" t="str">
        <f>HYPERLINK("https://talan.bank.gov.ua/get-user-certificate/6GxwUZGey_mPMVgWwqp2","Завантажити сертифікат")</f>
        <v>Завантажити сертифікат</v>
      </c>
    </row>
    <row r="1095" spans="1:3" x14ac:dyDescent="0.3">
      <c r="A1095">
        <v>1094</v>
      </c>
      <c r="B1095" t="s">
        <v>1085</v>
      </c>
      <c r="C1095" t="str">
        <f>HYPERLINK("https://talan.bank.gov.ua/get-user-certificate/6GxwUwHbNecjSZu0wfTA","Завантажити сертифікат")</f>
        <v>Завантажити сертифікат</v>
      </c>
    </row>
    <row r="1096" spans="1:3" x14ac:dyDescent="0.3">
      <c r="A1096">
        <v>1095</v>
      </c>
      <c r="B1096" t="s">
        <v>1086</v>
      </c>
      <c r="C1096" t="str">
        <f>HYPERLINK("https://talan.bank.gov.ua/get-user-certificate/6GxwUlLhoGe9MpBqA2SO","Завантажити сертифікат")</f>
        <v>Завантажити сертифікат</v>
      </c>
    </row>
    <row r="1097" spans="1:3" x14ac:dyDescent="0.3">
      <c r="A1097">
        <v>1096</v>
      </c>
      <c r="B1097" t="s">
        <v>1087</v>
      </c>
      <c r="C1097" t="str">
        <f>HYPERLINK("https://talan.bank.gov.ua/get-user-certificate/TR8Y35NsD7_JkQpHnPdC","Завантажити сертифікат")</f>
        <v>Завантажити сертифікат</v>
      </c>
    </row>
    <row r="1098" spans="1:3" x14ac:dyDescent="0.3">
      <c r="A1098">
        <v>1097</v>
      </c>
      <c r="B1098" t="s">
        <v>1088</v>
      </c>
      <c r="C1098" t="str">
        <f>HYPERLINK("https://talan.bank.gov.ua/get-user-certificate/TR8Y3vy4lnE7ydy4dRBa","Завантажити сертифікат")</f>
        <v>Завантажити сертифікат</v>
      </c>
    </row>
    <row r="1099" spans="1:3" x14ac:dyDescent="0.3">
      <c r="A1099">
        <v>1098</v>
      </c>
      <c r="B1099" t="s">
        <v>1089</v>
      </c>
      <c r="C1099" t="str">
        <f>HYPERLINK("https://talan.bank.gov.ua/get-user-certificate/TR8Y3ywRhFGH4qHiWEhp","Завантажити сертифікат")</f>
        <v>Завантажити сертифікат</v>
      </c>
    </row>
    <row r="1100" spans="1:3" x14ac:dyDescent="0.3">
      <c r="A1100">
        <v>1099</v>
      </c>
      <c r="B1100" t="s">
        <v>1090</v>
      </c>
      <c r="C1100" t="str">
        <f>HYPERLINK("https://talan.bank.gov.ua/get-user-certificate/TR8Y3XaK8HtbdfjZRPbG","Завантажити сертифікат")</f>
        <v>Завантажити сертифікат</v>
      </c>
    </row>
    <row r="1101" spans="1:3" x14ac:dyDescent="0.3">
      <c r="A1101">
        <v>1100</v>
      </c>
      <c r="B1101" t="s">
        <v>1091</v>
      </c>
      <c r="C1101" t="str">
        <f>HYPERLINK("https://talan.bank.gov.ua/get-user-certificate/t8EwUl-egkVBmwTHq17h","Завантажити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 display="Завантажити сертифікат"/>
    <hyperlink ref="C534" r:id="rId533" tooltip="Завантажити сертифікат" display="Завантажити сертифікат"/>
    <hyperlink ref="C535" r:id="rId534" tooltip="Завантажити сертифікат" display="Завантажити сертифікат"/>
    <hyperlink ref="C536" r:id="rId535" tooltip="Завантажити сертифікат" display="Завантажити сертифікат"/>
    <hyperlink ref="C537" r:id="rId536" tooltip="Завантажити сертифікат" display="Завантажити сертифікат"/>
    <hyperlink ref="C538" r:id="rId537" tooltip="Завантажити сертифікат" display="Завантажити сертифікат"/>
    <hyperlink ref="C539" r:id="rId538" tooltip="Завантажити сертифікат" display="Завантажити сертифікат"/>
    <hyperlink ref="C540" r:id="rId539" tooltip="Завантажити сертифікат" display="Завантажити сертифікат"/>
    <hyperlink ref="C541" r:id="rId540" tooltip="Завантажити сертифікат" display="Завантажити сертифікат"/>
    <hyperlink ref="C542" r:id="rId541" tooltip="Завантажити сертифікат" display="Завантажити сертифікат"/>
    <hyperlink ref="C543" r:id="rId542" tooltip="Завантажити сертифікат" display="Завантажити сертифікат"/>
    <hyperlink ref="C544" r:id="rId543" tooltip="Завантажити сертифікат" display="Завантажити сертифікат"/>
    <hyperlink ref="C545" r:id="rId544" tooltip="Завантажити сертифікат" display="Завантажити сертифікат"/>
    <hyperlink ref="C546" r:id="rId545" tooltip="Завантажити сертифікат" display="Завантажити сертифікат"/>
    <hyperlink ref="C547" r:id="rId546" tooltip="Завантажити сертифікат" display="Завантажити сертифікат"/>
    <hyperlink ref="C548" r:id="rId547" tooltip="Завантажити сертифікат" display="Завантажити сертифікат"/>
    <hyperlink ref="C549" r:id="rId548" tooltip="Завантажити сертифікат" display="Завантажити сертифікат"/>
    <hyperlink ref="C550" r:id="rId549" tooltip="Завантажити сертифікат" display="Завантажити сертифікат"/>
    <hyperlink ref="C551" r:id="rId550" tooltip="Завантажити сертифікат" display="Завантажити сертифікат"/>
    <hyperlink ref="C552" r:id="rId551" tooltip="Завантажити сертифікат" display="Завантажити сертифікат"/>
    <hyperlink ref="C553" r:id="rId552" tooltip="Завантажити сертифікат" display="Завантажити сертифікат"/>
    <hyperlink ref="C554" r:id="rId553" tooltip="Завантажити сертифікат" display="Завантажити сертифікат"/>
    <hyperlink ref="C555" r:id="rId554" tooltip="Завантажити сертифікат" display="Завантажити сертифікат"/>
    <hyperlink ref="C556" r:id="rId555" tooltip="Завантажити сертифікат" display="Завантажити сертифікат"/>
    <hyperlink ref="C557" r:id="rId556" tooltip="Завантажити сертифікат" display="Завантажити сертифікат"/>
    <hyperlink ref="C558" r:id="rId557" tooltip="Завантажити сертифікат" display="Завантажити сертифікат"/>
    <hyperlink ref="C559" r:id="rId558" tooltip="Завантажити сертифікат" display="Завантажити сертифікат"/>
    <hyperlink ref="C560" r:id="rId559" tooltip="Завантажити сертифікат" display="Завантажити сертифікат"/>
    <hyperlink ref="C561" r:id="rId560" tooltip="Завантажити сертифікат" display="Завантажити сертифікат"/>
    <hyperlink ref="C562" r:id="rId561" tooltip="Завантажити сертифікат" display="Завантажити сертифікат"/>
    <hyperlink ref="C563" r:id="rId562" tooltip="Завантажити сертифікат" display="Завантажити сертифікат"/>
    <hyperlink ref="C564" r:id="rId563" tooltip="Завантажити сертифікат" display="Завантажити сертифікат"/>
    <hyperlink ref="C565" r:id="rId564" tooltip="Завантажити сертифікат" display="Завантажити сертифікат"/>
    <hyperlink ref="C566" r:id="rId565" tooltip="Завантажити сертифікат" display="Завантажити сертифікат"/>
    <hyperlink ref="C567" r:id="rId566" tooltip="Завантажити сертифікат" display="Завантажити сертифікат"/>
    <hyperlink ref="C568" r:id="rId567" tooltip="Завантажити сертифікат" display="Завантажити сертифікат"/>
    <hyperlink ref="C569" r:id="rId568" tooltip="Завантажити сертифікат" display="Завантажити сертифікат"/>
    <hyperlink ref="C570" r:id="rId569" tooltip="Завантажити сертифікат" display="Завантажити сертифікат"/>
    <hyperlink ref="C571" r:id="rId570" tooltip="Завантажити сертифікат" display="Завантажити сертифікат"/>
    <hyperlink ref="C572" r:id="rId571" tooltip="Завантажити сертифікат" display="Завантажити сертифікат"/>
    <hyperlink ref="C573" r:id="rId572" tooltip="Завантажити сертифікат" display="Завантажити сертифікат"/>
    <hyperlink ref="C574" r:id="rId573" tooltip="Завантажити сертифікат" display="Завантажити сертифікат"/>
    <hyperlink ref="C575" r:id="rId574" tooltip="Завантажити сертифікат" display="Завантажити сертифікат"/>
    <hyperlink ref="C576" r:id="rId575" tooltip="Завантажити сертифікат" display="Завантажити сертифікат"/>
    <hyperlink ref="C577" r:id="rId576" tooltip="Завантажити сертифікат" display="Завантажити сертифікат"/>
    <hyperlink ref="C578" r:id="rId577" tooltip="Завантажити сертифікат" display="Завантажити сертифікат"/>
    <hyperlink ref="C579" r:id="rId578" tooltip="Завантажити сертифікат" display="Завантажити сертифікат"/>
    <hyperlink ref="C580" r:id="rId579" tooltip="Завантажити сертифікат" display="Завантажити сертифікат"/>
    <hyperlink ref="C581" r:id="rId580" tooltip="Завантажити сертифікат" display="Завантажити сертифікат"/>
    <hyperlink ref="C582" r:id="rId581" tooltip="Завантажити сертифікат" display="Завантажити сертифікат"/>
    <hyperlink ref="C583" r:id="rId582" tooltip="Завантажити сертифікат" display="Завантажити сертифікат"/>
    <hyperlink ref="C584" r:id="rId583" tooltip="Завантажити сертифікат" display="Завантажити сертифікат"/>
    <hyperlink ref="C585" r:id="rId584" tooltip="Завантажити сертифікат" display="Завантажити сертифікат"/>
    <hyperlink ref="C586" r:id="rId585" tooltip="Завантажити сертифікат" display="Завантажити сертифікат"/>
    <hyperlink ref="C587" r:id="rId586" tooltip="Завантажити сертифікат" display="Завантажити сертифікат"/>
    <hyperlink ref="C588" r:id="rId587" tooltip="Завантажити сертифікат" display="Завантажити сертифікат"/>
    <hyperlink ref="C589" r:id="rId588" tooltip="Завантажити сертифікат" display="Завантажити сертифікат"/>
    <hyperlink ref="C590" r:id="rId589" tooltip="Завантажити сертифікат" display="Завантажити сертифікат"/>
    <hyperlink ref="C591" r:id="rId590" tooltip="Завантажити сертифікат" display="Завантажити сертифікат"/>
    <hyperlink ref="C592" r:id="rId591" tooltip="Завантажити сертифікат" display="Завантажити сертифікат"/>
    <hyperlink ref="C593" r:id="rId592" tooltip="Завантажити сертифікат" display="Завантажити сертифікат"/>
    <hyperlink ref="C594" r:id="rId593" tooltip="Завантажити сертифікат" display="Завантажити сертифікат"/>
    <hyperlink ref="C595" r:id="rId594" tooltip="Завантажити сертифікат" display="Завантажити сертифікат"/>
    <hyperlink ref="C596" r:id="rId595" tooltip="Завантажити сертифікат" display="Завантажити сертифікат"/>
    <hyperlink ref="C597" r:id="rId596" tooltip="Завантажити сертифікат" display="Завантажити сертифікат"/>
    <hyperlink ref="C598" r:id="rId597" tooltip="Завантажити сертифікат" display="Завантажити сертифікат"/>
    <hyperlink ref="C599" r:id="rId598" tooltip="Завантажити сертифікат" display="Завантажити сертифікат"/>
    <hyperlink ref="C600" r:id="rId599" tooltip="Завантажити сертифікат" display="Завантажити сертифікат"/>
    <hyperlink ref="C601" r:id="rId600" tooltip="Завантажити сертифікат" display="Завантажити сертифікат"/>
    <hyperlink ref="C602" r:id="rId601" tooltip="Завантажити сертифікат" display="Завантажити сертифікат"/>
    <hyperlink ref="C603" r:id="rId602" tooltip="Завантажити сертифікат" display="Завантажити сертифікат"/>
    <hyperlink ref="C604" r:id="rId603" tooltip="Завантажити сертифікат" display="Завантажити сертифікат"/>
    <hyperlink ref="C605" r:id="rId604" tooltip="Завантажити сертифікат" display="Завантажити сертифікат"/>
    <hyperlink ref="C606" r:id="rId605" tooltip="Завантажити сертифікат" display="Завантажити сертифікат"/>
    <hyperlink ref="C607" r:id="rId606" tooltip="Завантажити сертифікат" display="Завантажити сертифікат"/>
    <hyperlink ref="C608" r:id="rId607" tooltip="Завантажити сертифікат" display="Завантажити сертифікат"/>
    <hyperlink ref="C609" r:id="rId608" tooltip="Завантажити сертифікат" display="Завантажити сертифікат"/>
    <hyperlink ref="C610" r:id="rId609" tooltip="Завантажити сертифікат" display="Завантажити сертифікат"/>
    <hyperlink ref="C611" r:id="rId610" tooltip="Завантажити сертифікат" display="Завантажити сертифікат"/>
    <hyperlink ref="C612" r:id="rId611" tooltip="Завантажити сертифікат" display="Завантажити сертифікат"/>
    <hyperlink ref="C613" r:id="rId612" tooltip="Завантажити сертифікат" display="Завантажити сертифікат"/>
    <hyperlink ref="C614" r:id="rId613" tooltip="Завантажити сертифікат" display="Завантажити сертифікат"/>
    <hyperlink ref="C615" r:id="rId614" tooltip="Завантажити сертифікат" display="Завантажити сертифікат"/>
    <hyperlink ref="C616" r:id="rId615" tooltip="Завантажити сертифікат" display="Завантажити сертифікат"/>
    <hyperlink ref="C617" r:id="rId616" tooltip="Завантажити сертифікат" display="Завантажити сертифікат"/>
    <hyperlink ref="C618" r:id="rId617" tooltip="Завантажити сертифікат" display="Завантажити сертифікат"/>
    <hyperlink ref="C619" r:id="rId618" tooltip="Завантажити сертифікат" display="Завантажити сертифікат"/>
    <hyperlink ref="C620" r:id="rId619" tooltip="Завантажити сертифікат" display="Завантажити сертифікат"/>
    <hyperlink ref="C621" r:id="rId620" tooltip="Завантажити сертифікат" display="Завантажити сертифікат"/>
    <hyperlink ref="C622" r:id="rId621" tooltip="Завантажити сертифікат" display="Завантажити сертифікат"/>
    <hyperlink ref="C623" r:id="rId622" tooltip="Завантажити сертифікат" display="Завантажити сертифікат"/>
    <hyperlink ref="C624" r:id="rId623" tooltip="Завантажити сертифікат" display="Завантажити сертифікат"/>
    <hyperlink ref="C625" r:id="rId624" tooltip="Завантажити сертифікат" display="Завантажити сертифікат"/>
    <hyperlink ref="C626" r:id="rId625" tooltip="Завантажити сертифікат" display="Завантажити сертифікат"/>
    <hyperlink ref="C627" r:id="rId626" tooltip="Завантажити сертифікат" display="Завантажити сертифікат"/>
    <hyperlink ref="C628" r:id="rId627" tooltip="Завантажити сертифікат" display="Завантажити сертифікат"/>
    <hyperlink ref="C629" r:id="rId628" tooltip="Завантажити сертифікат" display="Завантажити сертифікат"/>
    <hyperlink ref="C630" r:id="rId629" tooltip="Завантажити сертифікат" display="Завантажити сертифікат"/>
    <hyperlink ref="C631" r:id="rId630" tooltip="Завантажити сертифікат" display="Завантажити сертифікат"/>
    <hyperlink ref="C632" r:id="rId631" tooltip="Завантажити сертифікат" display="Завантажити сертифікат"/>
    <hyperlink ref="C633" r:id="rId632" tooltip="Завантажити сертифікат" display="Завантажити сертифікат"/>
    <hyperlink ref="C634" r:id="rId633" tooltip="Завантажити сертифікат" display="Завантажити сертифікат"/>
    <hyperlink ref="C635" r:id="rId634" tooltip="Завантажити сертифікат" display="Завантажити сертифікат"/>
    <hyperlink ref="C636" r:id="rId635" tooltip="Завантажити сертифікат" display="Завантажити сертифікат"/>
    <hyperlink ref="C637" r:id="rId636" tooltip="Завантажити сертифікат" display="Завантажити сертифікат"/>
    <hyperlink ref="C638" r:id="rId637" tooltip="Завантажити сертифікат" display="Завантажити сертифікат"/>
    <hyperlink ref="C639" r:id="rId638" tooltip="Завантажити сертифікат" display="Завантажити сертифікат"/>
    <hyperlink ref="C640" r:id="rId639" tooltip="Завантажити сертифікат" display="Завантажити сертифікат"/>
    <hyperlink ref="C641" r:id="rId640" tooltip="Завантажити сертифікат" display="Завантажити сертифікат"/>
    <hyperlink ref="C642" r:id="rId641" tooltip="Завантажити сертифікат" display="Завантажити сертифікат"/>
    <hyperlink ref="C643" r:id="rId642" tooltip="Завантажити сертифікат" display="Завантажити сертифікат"/>
    <hyperlink ref="C644" r:id="rId643" tooltip="Завантажити сертифікат" display="Завантажити сертифікат"/>
    <hyperlink ref="C645" r:id="rId644" tooltip="Завантажити сертифікат" display="Завантажити сертифікат"/>
    <hyperlink ref="C646" r:id="rId645" tooltip="Завантажити сертифікат" display="Завантажити сертифікат"/>
    <hyperlink ref="C647" r:id="rId646" tooltip="Завантажити сертифікат" display="Завантажити сертифікат"/>
    <hyperlink ref="C648" r:id="rId647" tooltip="Завантажити сертифікат" display="Завантажити сертифікат"/>
    <hyperlink ref="C649" r:id="rId648" tooltip="Завантажити сертифікат" display="Завантажити сертифікат"/>
    <hyperlink ref="C650" r:id="rId649" tooltip="Завантажити сертифікат" display="Завантажити сертифікат"/>
    <hyperlink ref="C651" r:id="rId650" tooltip="Завантажити сертифікат" display="Завантажити сертифікат"/>
    <hyperlink ref="C652" r:id="rId651" tooltip="Завантажити сертифікат" display="Завантажити сертифікат"/>
    <hyperlink ref="C653" r:id="rId652" tooltip="Завантажити сертифікат" display="Завантажити сертифікат"/>
    <hyperlink ref="C654" r:id="rId653" tooltip="Завантажити сертифікат" display="Завантажити сертифікат"/>
    <hyperlink ref="C655" r:id="rId654" tooltip="Завантажити сертифікат" display="Завантажити сертифікат"/>
    <hyperlink ref="C656" r:id="rId655" tooltip="Завантажити сертифікат" display="Завантажити сертифікат"/>
    <hyperlink ref="C657" r:id="rId656" tooltip="Завантажити сертифікат" display="Завантажити сертифікат"/>
    <hyperlink ref="C658" r:id="rId657" tooltip="Завантажити сертифікат" display="Завантажити сертифікат"/>
    <hyperlink ref="C659" r:id="rId658" tooltip="Завантажити сертифікат" display="Завантажити сертифікат"/>
    <hyperlink ref="C660" r:id="rId659" tooltip="Завантажити сертифікат" display="Завантажити сертифікат"/>
    <hyperlink ref="C661" r:id="rId660" tooltip="Завантажити сертифікат" display="Завантажити сертифікат"/>
    <hyperlink ref="C662" r:id="rId661" tooltip="Завантажити сертифікат" display="Завантажити сертифікат"/>
    <hyperlink ref="C663" r:id="rId662" tooltip="Завантажити сертифікат" display="Завантажити сертифікат"/>
    <hyperlink ref="C664" r:id="rId663" tooltip="Завантажити сертифікат" display="Завантажити сертифікат"/>
    <hyperlink ref="C665" r:id="rId664" tooltip="Завантажити сертифікат" display="Завантажити сертифікат"/>
    <hyperlink ref="C666" r:id="rId665" tooltip="Завантажити сертифікат" display="Завантажити сертифікат"/>
    <hyperlink ref="C667" r:id="rId666" tooltip="Завантажити сертифікат" display="Завантажити сертифікат"/>
    <hyperlink ref="C668" r:id="rId667" tooltip="Завантажити сертифікат" display="Завантажити сертифікат"/>
    <hyperlink ref="C669" r:id="rId668" tooltip="Завантажити сертифікат" display="Завантажити сертифікат"/>
    <hyperlink ref="C670" r:id="rId669" tooltip="Завантажити сертифікат" display="Завантажити сертифікат"/>
    <hyperlink ref="C671" r:id="rId670" tooltip="Завантажити сертифікат" display="Завантажити сертифікат"/>
    <hyperlink ref="C672" r:id="rId671" tooltip="Завантажити сертифікат" display="Завантажити сертифікат"/>
    <hyperlink ref="C673" r:id="rId672" tooltip="Завантажити сертифікат" display="Завантажити сертифікат"/>
    <hyperlink ref="C674" r:id="rId673" tooltip="Завантажити сертифікат" display="Завантажити сертифікат"/>
    <hyperlink ref="C675" r:id="rId674" tooltip="Завантажити сертифікат" display="Завантажити сертифікат"/>
    <hyperlink ref="C676" r:id="rId675" tooltip="Завантажити сертифікат" display="Завантажити сертифікат"/>
    <hyperlink ref="C677" r:id="rId676" tooltip="Завантажити сертифікат" display="Завантажити сертифікат"/>
    <hyperlink ref="C678" r:id="rId677" tooltip="Завантажити сертифікат" display="Завантажити сертифікат"/>
    <hyperlink ref="C679" r:id="rId678" tooltip="Завантажити сертифікат" display="Завантажити сертифікат"/>
    <hyperlink ref="C680" r:id="rId679" tooltip="Завантажити сертифікат" display="Завантажити сертифікат"/>
    <hyperlink ref="C681" r:id="rId680" tooltip="Завантажити сертифікат" display="Завантажити сертифікат"/>
    <hyperlink ref="C682" r:id="rId681" tooltip="Завантажити сертифікат" display="Завантажити сертифікат"/>
    <hyperlink ref="C683" r:id="rId682" tooltip="Завантажити сертифікат" display="Завантажити сертифікат"/>
    <hyperlink ref="C684" r:id="rId683" tooltip="Завантажити сертифікат" display="Завантажити сертифікат"/>
    <hyperlink ref="C685" r:id="rId684" tooltip="Завантажити сертифікат" display="Завантажити сертифікат"/>
    <hyperlink ref="C686" r:id="rId685" tooltip="Завантажити сертифікат" display="Завантажити сертифікат"/>
    <hyperlink ref="C687" r:id="rId686" tooltip="Завантажити сертифікат" display="Завантажити сертифікат"/>
    <hyperlink ref="C688" r:id="rId687" tooltip="Завантажити сертифікат" display="Завантажити сертифікат"/>
    <hyperlink ref="C689" r:id="rId688" tooltip="Завантажити сертифікат" display="Завантажити сертифікат"/>
    <hyperlink ref="C690" r:id="rId689" tooltip="Завантажити сертифікат" display="Завантажити сертифікат"/>
    <hyperlink ref="C691" r:id="rId690" tooltip="Завантажити сертифікат" display="Завантажити сертифікат"/>
    <hyperlink ref="C692" r:id="rId691" tooltip="Завантажити сертифікат" display="Завантажити сертифікат"/>
    <hyperlink ref="C693" r:id="rId692" tooltip="Завантажити сертифікат" display="Завантажити сертифікат"/>
    <hyperlink ref="C694" r:id="rId693" tooltip="Завантажити сертифікат" display="Завантажити сертифікат"/>
    <hyperlink ref="C695" r:id="rId694" tooltip="Завантажити сертифікат" display="Завантажити сертифікат"/>
    <hyperlink ref="C696" r:id="rId695" tooltip="Завантажити сертифікат" display="Завантажити сертифікат"/>
    <hyperlink ref="C697" r:id="rId696" tooltip="Завантажити сертифікат" display="Завантажити сертифікат"/>
    <hyperlink ref="C698" r:id="rId697" tooltip="Завантажити сертифікат" display="Завантажити сертифікат"/>
    <hyperlink ref="C699" r:id="rId698" tooltip="Завантажити сертифікат" display="Завантажити сертифікат"/>
    <hyperlink ref="C700" r:id="rId699" tooltip="Завантажити сертифікат" display="Завантажити сертифікат"/>
    <hyperlink ref="C701" r:id="rId700" tooltip="Завантажити сертифікат" display="Завантажити сертифікат"/>
    <hyperlink ref="C702" r:id="rId701" tooltip="Завантажити сертифікат" display="Завантажити сертифікат"/>
    <hyperlink ref="C703" r:id="rId702" tooltip="Завантажити сертифікат" display="Завантажити сертифікат"/>
    <hyperlink ref="C704" r:id="rId703" tooltip="Завантажити сертифікат" display="Завантажити сертифікат"/>
    <hyperlink ref="C705" r:id="rId704" tooltip="Завантажити сертифікат" display="Завантажити сертифікат"/>
    <hyperlink ref="C706" r:id="rId705" tooltip="Завантажити сертифікат" display="Завантажити сертифікат"/>
    <hyperlink ref="C707" r:id="rId706" tooltip="Завантажити сертифікат" display="Завантажити сертифікат"/>
    <hyperlink ref="C708" r:id="rId707" tooltip="Завантажити сертифікат" display="Завантажити сертифікат"/>
    <hyperlink ref="C709" r:id="rId708" tooltip="Завантажити сертифікат" display="Завантажити сертифікат"/>
    <hyperlink ref="C710" r:id="rId709" tooltip="Завантажити сертифікат" display="Завантажити сертифікат"/>
    <hyperlink ref="C711" r:id="rId710" tooltip="Завантажити сертифікат" display="Завантажити сертифікат"/>
    <hyperlink ref="C712" r:id="rId711" tooltip="Завантажити сертифікат" display="Завантажити сертифікат"/>
    <hyperlink ref="C713" r:id="rId712" tooltip="Завантажити сертифікат" display="Завантажити сертифікат"/>
    <hyperlink ref="C714" r:id="rId713" tooltip="Завантажити сертифікат" display="Завантажити сертифікат"/>
    <hyperlink ref="C715" r:id="rId714" tooltip="Завантажити сертифікат" display="Завантажити сертифікат"/>
    <hyperlink ref="C716" r:id="rId715" tooltip="Завантажити сертифікат" display="Завантажити сертифікат"/>
    <hyperlink ref="C717" r:id="rId716" tooltip="Завантажити сертифікат" display="Завантажити сертифікат"/>
    <hyperlink ref="C718" r:id="rId717" tooltip="Завантажити сертифікат" display="Завантажити сертифікат"/>
    <hyperlink ref="C719" r:id="rId718" tooltip="Завантажити сертифікат" display="Завантажити сертифікат"/>
    <hyperlink ref="C720" r:id="rId719" tooltip="Завантажити сертифікат" display="Завантажити сертифікат"/>
    <hyperlink ref="C721" r:id="rId720" tooltip="Завантажити сертифікат" display="Завантажити сертифікат"/>
    <hyperlink ref="C722" r:id="rId721" tooltip="Завантажити сертифікат" display="Завантажити сертифікат"/>
    <hyperlink ref="C723" r:id="rId722" tooltip="Завантажити сертифікат" display="Завантажити сертифікат"/>
    <hyperlink ref="C724" r:id="rId723" tooltip="Завантажити сертифікат" display="Завантажити сертифікат"/>
    <hyperlink ref="C725" r:id="rId724" tooltip="Завантажити сертифікат" display="Завантажити сертифікат"/>
    <hyperlink ref="C726" r:id="rId725" tooltip="Завантажити сертифікат" display="Завантажити сертифікат"/>
    <hyperlink ref="C727" r:id="rId726" tooltip="Завантажити сертифікат" display="Завантажити сертифікат"/>
    <hyperlink ref="C728" r:id="rId727" tooltip="Завантажити сертифікат" display="Завантажити сертифікат"/>
    <hyperlink ref="C729" r:id="rId728" tooltip="Завантажити сертифікат" display="Завантажити сертифікат"/>
    <hyperlink ref="C730" r:id="rId729" tooltip="Завантажити сертифікат" display="Завантажити сертифікат"/>
    <hyperlink ref="C731" r:id="rId730" tooltip="Завантажити сертифікат" display="Завантажити сертифікат"/>
    <hyperlink ref="C732" r:id="rId731" tooltip="Завантажити сертифікат" display="Завантажити сертифікат"/>
    <hyperlink ref="C733" r:id="rId732" tooltip="Завантажити сертифікат" display="Завантажити сертифікат"/>
    <hyperlink ref="C734" r:id="rId733" tooltip="Завантажити сертифікат" display="Завантажити сертифікат"/>
    <hyperlink ref="C735" r:id="rId734" tooltip="Завантажити сертифікат" display="Завантажити сертифікат"/>
    <hyperlink ref="C736" r:id="rId735" tooltip="Завантажити сертифікат" display="Завантажити сертифікат"/>
    <hyperlink ref="C737" r:id="rId736" tooltip="Завантажити сертифікат" display="Завантажити сертифікат"/>
    <hyperlink ref="C738" r:id="rId737" tooltip="Завантажити сертифікат" display="Завантажити сертифікат"/>
    <hyperlink ref="C739" r:id="rId738" tooltip="Завантажити сертифікат" display="Завантажити сертифікат"/>
    <hyperlink ref="C740" r:id="rId739" tooltip="Завантажити сертифікат" display="Завантажити сертифікат"/>
    <hyperlink ref="C741" r:id="rId740" tooltip="Завантажити сертифікат" display="Завантажити сертифікат"/>
    <hyperlink ref="C742" r:id="rId741" tooltip="Завантажити сертифікат" display="Завантажити сертифікат"/>
    <hyperlink ref="C743" r:id="rId742" tooltip="Завантажити сертифікат" display="Завантажити сертифікат"/>
    <hyperlink ref="C744" r:id="rId743" tooltip="Завантажити сертифікат" display="Завантажити сертифікат"/>
    <hyperlink ref="C745" r:id="rId744" tooltip="Завантажити сертифікат" display="Завантажити сертифікат"/>
    <hyperlink ref="C746" r:id="rId745" tooltip="Завантажити сертифікат" display="Завантажити сертифікат"/>
    <hyperlink ref="C747" r:id="rId746" tooltip="Завантажити сертифікат" display="Завантажити сертифікат"/>
    <hyperlink ref="C748" r:id="rId747" tooltip="Завантажити сертифікат" display="Завантажити сертифікат"/>
    <hyperlink ref="C749" r:id="rId748" tooltip="Завантажити сертифікат" display="Завантажити сертифікат"/>
    <hyperlink ref="C750" r:id="rId749" tooltip="Завантажити сертифікат" display="Завантажити сертифікат"/>
    <hyperlink ref="C751" r:id="rId750" tooltip="Завантажити сертифікат" display="Завантажити сертифікат"/>
    <hyperlink ref="C752" r:id="rId751" tooltip="Завантажити сертифікат" display="Завантажити сертифікат"/>
    <hyperlink ref="C753" r:id="rId752" tooltip="Завантажити сертифікат" display="Завантажити сертифікат"/>
    <hyperlink ref="C754" r:id="rId753" tooltip="Завантажити сертифікат" display="Завантажити сертифікат"/>
    <hyperlink ref="C755" r:id="rId754" tooltip="Завантажити сертифікат" display="Завантажити сертифікат"/>
    <hyperlink ref="C756" r:id="rId755" tooltip="Завантажити сертифікат" display="Завантажити сертифікат"/>
    <hyperlink ref="C757" r:id="rId756" tooltip="Завантажити сертифікат" display="Завантажити сертифікат"/>
    <hyperlink ref="C758" r:id="rId757" tooltip="Завантажити сертифікат" display="Завантажити сертифікат"/>
    <hyperlink ref="C759" r:id="rId758" tooltip="Завантажити сертифікат" display="Завантажити сертифікат"/>
    <hyperlink ref="C760" r:id="rId759" tooltip="Завантажити сертифікат" display="Завантажити сертифікат"/>
    <hyperlink ref="C761" r:id="rId760" tooltip="Завантажити сертифікат" display="Завантажити сертифікат"/>
    <hyperlink ref="C762" r:id="rId761" tooltip="Завантажити сертифікат" display="Завантажити сертифікат"/>
    <hyperlink ref="C763" r:id="rId762" tooltip="Завантажити сертифікат" display="Завантажити сертифікат"/>
    <hyperlink ref="C764" r:id="rId763" tooltip="Завантажити сертифікат" display="Завантажити сертифікат"/>
    <hyperlink ref="C765" r:id="rId764" tooltip="Завантажити сертифікат" display="Завантажити сертифікат"/>
    <hyperlink ref="C766" r:id="rId765" tooltip="Завантажити сертифікат" display="Завантажити сертифікат"/>
    <hyperlink ref="C767" r:id="rId766" tooltip="Завантажити сертифікат" display="Завантажити сертифікат"/>
    <hyperlink ref="C768" r:id="rId767" tooltip="Завантажити сертифікат" display="Завантажити сертифікат"/>
    <hyperlink ref="C769" r:id="rId768" tooltip="Завантажити сертифікат" display="Завантажити сертифікат"/>
    <hyperlink ref="C770" r:id="rId769" tooltip="Завантажити сертифікат" display="Завантажити сертифікат"/>
    <hyperlink ref="C771" r:id="rId770" tooltip="Завантажити сертифікат" display="Завантажити сертифікат"/>
    <hyperlink ref="C772" r:id="rId771" tooltip="Завантажити сертифікат" display="Завантажити сертифікат"/>
    <hyperlink ref="C773" r:id="rId772" tooltip="Завантажити сертифікат" display="Завантажити сертифікат"/>
    <hyperlink ref="C774" r:id="rId773" tooltip="Завантажити сертифікат" display="Завантажити сертифікат"/>
    <hyperlink ref="C775" r:id="rId774" tooltip="Завантажити сертифікат" display="Завантажити сертифікат"/>
    <hyperlink ref="C776" r:id="rId775" tooltip="Завантажити сертифікат" display="Завантажити сертифікат"/>
    <hyperlink ref="C777" r:id="rId776" tooltip="Завантажити сертифікат" display="Завантажити сертифікат"/>
    <hyperlink ref="C778" r:id="rId777" tooltip="Завантажити сертифікат" display="Завантажити сертифікат"/>
    <hyperlink ref="C779" r:id="rId778" tooltip="Завантажити сертифікат" display="Завантажити сертифікат"/>
    <hyperlink ref="C780" r:id="rId779" tooltip="Завантажити сертифікат" display="Завантажити сертифікат"/>
    <hyperlink ref="C781" r:id="rId780" tooltip="Завантажити сертифікат" display="Завантажити сертифікат"/>
    <hyperlink ref="C782" r:id="rId781" tooltip="Завантажити сертифікат" display="Завантажити сертифікат"/>
    <hyperlink ref="C783" r:id="rId782" tooltip="Завантажити сертифікат" display="Завантажити сертифікат"/>
    <hyperlink ref="C784" r:id="rId783" tooltip="Завантажити сертифікат" display="Завантажити сертифікат"/>
    <hyperlink ref="C785" r:id="rId784" tooltip="Завантажити сертифікат" display="Завантажити сертифікат"/>
    <hyperlink ref="C786" r:id="rId785" tooltip="Завантажити сертифікат" display="Завантажити сертифікат"/>
    <hyperlink ref="C787" r:id="rId786" tooltip="Завантажити сертифікат" display="Завантажити сертифікат"/>
    <hyperlink ref="C788" r:id="rId787" tooltip="Завантажити сертифікат" display="Завантажити сертифікат"/>
    <hyperlink ref="C789" r:id="rId788" tooltip="Завантажити сертифікат" display="Завантажити сертифікат"/>
    <hyperlink ref="C790" r:id="rId789" tooltip="Завантажити сертифікат" display="Завантажити сертифікат"/>
    <hyperlink ref="C791" r:id="rId790" tooltip="Завантажити сертифікат" display="Завантажити сертифікат"/>
    <hyperlink ref="C792" r:id="rId791" tooltip="Завантажити сертифікат" display="Завантажити сертифікат"/>
    <hyperlink ref="C793" r:id="rId792" tooltip="Завантажити сертифікат" display="Завантажити сертифікат"/>
    <hyperlink ref="C794" r:id="rId793" tooltip="Завантажити сертифікат" display="Завантажити сертифікат"/>
    <hyperlink ref="C795" r:id="rId794" tooltip="Завантажити сертифікат" display="Завантажити сертифікат"/>
    <hyperlink ref="C796" r:id="rId795" tooltip="Завантажити сертифікат" display="Завантажити сертифікат"/>
    <hyperlink ref="C797" r:id="rId796" tooltip="Завантажити сертифікат" display="Завантажити сертифікат"/>
    <hyperlink ref="C798" r:id="rId797" tooltip="Завантажити сертифікат" display="Завантажити сертифікат"/>
    <hyperlink ref="C799" r:id="rId798" tooltip="Завантажити сертифікат" display="Завантажити сертифікат"/>
    <hyperlink ref="C800" r:id="rId799" tooltip="Завантажити сертифікат" display="Завантажити сертифікат"/>
    <hyperlink ref="C801" r:id="rId800" tooltip="Завантажити сертифікат" display="Завантажити сертифікат"/>
    <hyperlink ref="C802" r:id="rId801" tooltip="Завантажити сертифікат" display="Завантажити сертифікат"/>
    <hyperlink ref="C803" r:id="rId802" tooltip="Завантажити сертифікат" display="Завантажити сертифікат"/>
    <hyperlink ref="C804" r:id="rId803" tooltip="Завантажити сертифікат" display="Завантажити сертифікат"/>
    <hyperlink ref="C805" r:id="rId804" tooltip="Завантажити сертифікат" display="Завантажити сертифікат"/>
    <hyperlink ref="C806" r:id="rId805" tooltip="Завантажити сертифікат" display="Завантажити сертифікат"/>
    <hyperlink ref="C807" r:id="rId806" tooltip="Завантажити сертифікат" display="Завантажити сертифікат"/>
    <hyperlink ref="C808" r:id="rId807" tooltip="Завантажити сертифікат" display="Завантажити сертифікат"/>
    <hyperlink ref="C809" r:id="rId808" tooltip="Завантажити сертифікат" display="Завантажити сертифікат"/>
    <hyperlink ref="C810" r:id="rId809" tooltip="Завантажити сертифікат" display="Завантажити сертифікат"/>
    <hyperlink ref="C811" r:id="rId810" tooltip="Завантажити сертифікат" display="Завантажити сертифікат"/>
    <hyperlink ref="C812" r:id="rId811" tooltip="Завантажити сертифікат" display="Завантажити сертифікат"/>
    <hyperlink ref="C813" r:id="rId812" tooltip="Завантажити сертифікат" display="Завантажити сертифікат"/>
    <hyperlink ref="C814" r:id="rId813" tooltip="Завантажити сертифікат" display="Завантажити сертифікат"/>
    <hyperlink ref="C815" r:id="rId814" tooltip="Завантажити сертифікат" display="Завантажити сертифікат"/>
    <hyperlink ref="C816" r:id="rId815" tooltip="Завантажити сертифікат" display="Завантажити сертифікат"/>
    <hyperlink ref="C817" r:id="rId816" tooltip="Завантажити сертифікат" display="Завантажити сертифікат"/>
    <hyperlink ref="C818" r:id="rId817" tooltip="Завантажити сертифікат" display="Завантажити сертифікат"/>
    <hyperlink ref="C819" r:id="rId818" tooltip="Завантажити сертифікат" display="Завантажити сертифікат"/>
    <hyperlink ref="C820" r:id="rId819" tooltip="Завантажити сертифікат" display="Завантажити сертифікат"/>
    <hyperlink ref="C821" r:id="rId820" tooltip="Завантажити сертифікат" display="Завантажити сертифікат"/>
    <hyperlink ref="C822" r:id="rId821" tooltip="Завантажити сертифікат" display="Завантажити сертифікат"/>
    <hyperlink ref="C823" r:id="rId822" tooltip="Завантажити сертифікат" display="Завантажити сертифікат"/>
    <hyperlink ref="C824" r:id="rId823" tooltip="Завантажити сертифікат" display="Завантажити сертифікат"/>
    <hyperlink ref="C825" r:id="rId824" tooltip="Завантажити сертифікат" display="Завантажити сертифікат"/>
    <hyperlink ref="C826" r:id="rId825" tooltip="Завантажити сертифікат" display="Завантажити сертифікат"/>
    <hyperlink ref="C827" r:id="rId826" tooltip="Завантажити сертифікат" display="Завантажити сертифікат"/>
    <hyperlink ref="C828" r:id="rId827" tooltip="Завантажити сертифікат" display="Завантажити сертифікат"/>
    <hyperlink ref="C829" r:id="rId828" tooltip="Завантажити сертифікат" display="Завантажити сертифікат"/>
    <hyperlink ref="C830" r:id="rId829" tooltip="Завантажити сертифікат" display="Завантажити сертифікат"/>
    <hyperlink ref="C831" r:id="rId830" tooltip="Завантажити сертифікат" display="Завантажити сертифікат"/>
    <hyperlink ref="C832" r:id="rId831" tooltip="Завантажити сертифікат" display="Завантажити сертифікат"/>
    <hyperlink ref="C833" r:id="rId832" tooltip="Завантажити сертифікат" display="Завантажити сертифікат"/>
    <hyperlink ref="C834" r:id="rId833" tooltip="Завантажити сертифікат" display="Завантажити сертифікат"/>
    <hyperlink ref="C835" r:id="rId834" tooltip="Завантажити сертифікат" display="Завантажити сертифікат"/>
    <hyperlink ref="C836" r:id="rId835" tooltip="Завантажити сертифікат" display="Завантажити сертифікат"/>
    <hyperlink ref="C837" r:id="rId836" tooltip="Завантажити сертифікат" display="Завантажити сертифікат"/>
    <hyperlink ref="C838" r:id="rId837" tooltip="Завантажити сертифікат" display="Завантажити сертифікат"/>
    <hyperlink ref="C839" r:id="rId838" tooltip="Завантажити сертифікат" display="Завантажити сертифікат"/>
    <hyperlink ref="C840" r:id="rId839" tooltip="Завантажити сертифікат" display="Завантажити сертифікат"/>
    <hyperlink ref="C841" r:id="rId840" tooltip="Завантажити сертифікат" display="Завантажити сертифікат"/>
    <hyperlink ref="C842" r:id="rId841" tooltip="Завантажити сертифікат" display="Завантажити сертифікат"/>
    <hyperlink ref="C843" r:id="rId842" tooltip="Завантажити сертифікат" display="Завантажити сертифікат"/>
    <hyperlink ref="C844" r:id="rId843" tooltip="Завантажити сертифікат" display="Завантажити сертифікат"/>
    <hyperlink ref="C845" r:id="rId844" tooltip="Завантажити сертифікат" display="Завантажити сертифікат"/>
    <hyperlink ref="C846" r:id="rId845" tooltip="Завантажити сертифікат" display="Завантажити сертифікат"/>
    <hyperlink ref="C847" r:id="rId846" tooltip="Завантажити сертифікат" display="Завантажити сертифікат"/>
    <hyperlink ref="C848" r:id="rId847" tooltip="Завантажити сертифікат" display="Завантажити сертифікат"/>
    <hyperlink ref="C849" r:id="rId848" tooltip="Завантажити сертифікат" display="Завантажити сертифікат"/>
    <hyperlink ref="C850" r:id="rId849" tooltip="Завантажити сертифікат" display="Завантажити сертифікат"/>
    <hyperlink ref="C851" r:id="rId850" tooltip="Завантажити сертифікат" display="Завантажити сертифікат"/>
    <hyperlink ref="C852" r:id="rId851" tooltip="Завантажити сертифікат" display="Завантажити сертифікат"/>
    <hyperlink ref="C853" r:id="rId852" tooltip="Завантажити сертифікат" display="Завантажити сертифікат"/>
    <hyperlink ref="C854" r:id="rId853" tooltip="Завантажити сертифікат" display="Завантажити сертифікат"/>
    <hyperlink ref="C855" r:id="rId854" tooltip="Завантажити сертифікат" display="Завантажити сертифікат"/>
    <hyperlink ref="C856" r:id="rId855" tooltip="Завантажити сертифікат" display="Завантажити сертифікат"/>
    <hyperlink ref="C857" r:id="rId856" tooltip="Завантажити сертифікат" display="Завантажити сертифікат"/>
    <hyperlink ref="C858" r:id="rId857" tooltip="Завантажити сертифікат" display="Завантажити сертифікат"/>
    <hyperlink ref="C859" r:id="rId858" tooltip="Завантажити сертифікат" display="Завантажити сертифікат"/>
    <hyperlink ref="C860" r:id="rId859" tooltip="Завантажити сертифікат" display="Завантажити сертифікат"/>
    <hyperlink ref="C861" r:id="rId860" tooltip="Завантажити сертифікат" display="Завантажити сертифікат"/>
    <hyperlink ref="C862" r:id="rId861" tooltip="Завантажити сертифікат" display="Завантажити сертифікат"/>
    <hyperlink ref="C863" r:id="rId862" tooltip="Завантажити сертифікат" display="Завантажити сертифікат"/>
    <hyperlink ref="C864" r:id="rId863" tooltip="Завантажити сертифікат" display="Завантажити сертифікат"/>
    <hyperlink ref="C865" r:id="rId864" tooltip="Завантажити сертифікат" display="Завантажити сертифікат"/>
    <hyperlink ref="C866" r:id="rId865" tooltip="Завантажити сертифікат" display="Завантажити сертифікат"/>
    <hyperlink ref="C867" r:id="rId866" tooltip="Завантажити сертифікат" display="Завантажити сертифікат"/>
    <hyperlink ref="C868" r:id="rId867" tooltip="Завантажити сертифікат" display="Завантажити сертифікат"/>
    <hyperlink ref="C869" r:id="rId868" tooltip="Завантажити сертифікат" display="Завантажити сертифікат"/>
    <hyperlink ref="C870" r:id="rId869" tooltip="Завантажити сертифікат" display="Завантажити сертифікат"/>
    <hyperlink ref="C871" r:id="rId870" tooltip="Завантажити сертифікат" display="Завантажити сертифікат"/>
    <hyperlink ref="C872" r:id="rId871" tooltip="Завантажити сертифікат" display="Завантажити сертифікат"/>
    <hyperlink ref="C873" r:id="rId872" tooltip="Завантажити сертифікат" display="Завантажити сертифікат"/>
    <hyperlink ref="C874" r:id="rId873" tooltip="Завантажити сертифікат" display="Завантажити сертифікат"/>
    <hyperlink ref="C875" r:id="rId874" tooltip="Завантажити сертифікат" display="Завантажити сертифікат"/>
    <hyperlink ref="C876" r:id="rId875" tooltip="Завантажити сертифікат" display="Завантажити сертифікат"/>
    <hyperlink ref="C877" r:id="rId876" tooltip="Завантажити сертифікат" display="Завантажити сертифікат"/>
    <hyperlink ref="C878" r:id="rId877" tooltip="Завантажити сертифікат" display="Завантажити сертифікат"/>
    <hyperlink ref="C879" r:id="rId878" tooltip="Завантажити сертифікат" display="Завантажити сертифікат"/>
    <hyperlink ref="C880" r:id="rId879" tooltip="Завантажити сертифікат" display="Завантажити сертифікат"/>
    <hyperlink ref="C881" r:id="rId880" tooltip="Завантажити сертифікат" display="Завантажити сертифікат"/>
    <hyperlink ref="C882" r:id="rId881" tooltip="Завантажити сертифікат" display="Завантажити сертифікат"/>
    <hyperlink ref="C883" r:id="rId882" tooltip="Завантажити сертифікат" display="Завантажити сертифікат"/>
    <hyperlink ref="C884" r:id="rId883" tooltip="Завантажити сертифікат" display="Завантажити сертифікат"/>
    <hyperlink ref="C885" r:id="rId884" tooltip="Завантажити сертифікат" display="Завантажити сертифікат"/>
    <hyperlink ref="C886" r:id="rId885" tooltip="Завантажити сертифікат" display="Завантажити сертифікат"/>
    <hyperlink ref="C887" r:id="rId886" tooltip="Завантажити сертифікат" display="Завантажити сертифікат"/>
    <hyperlink ref="C888" r:id="rId887" tooltip="Завантажити сертифікат" display="Завантажити сертифікат"/>
    <hyperlink ref="C889" r:id="rId888" tooltip="Завантажити сертифікат" display="Завантажити сертифікат"/>
    <hyperlink ref="C890" r:id="rId889" tooltip="Завантажити сертифікат" display="Завантажити сертифікат"/>
    <hyperlink ref="C891" r:id="rId890" tooltip="Завантажити сертифікат" display="Завантажити сертифікат"/>
    <hyperlink ref="C892" r:id="rId891" tooltip="Завантажити сертифікат" display="Завантажити сертифікат"/>
    <hyperlink ref="C893" r:id="rId892" tooltip="Завантажити сертифікат" display="Завантажити сертифікат"/>
    <hyperlink ref="C894" r:id="rId893" tooltip="Завантажити сертифікат" display="Завантажити сертифікат"/>
    <hyperlink ref="C895" r:id="rId894" tooltip="Завантажити сертифікат" display="Завантажити сертифікат"/>
    <hyperlink ref="C896" r:id="rId895" tooltip="Завантажити сертифікат" display="Завантажити сертифікат"/>
    <hyperlink ref="C897" r:id="rId896" tooltip="Завантажити сертифікат" display="Завантажити сертифікат"/>
    <hyperlink ref="C898" r:id="rId897" tooltip="Завантажити сертифікат" display="Завантажити сертифікат"/>
    <hyperlink ref="C899" r:id="rId898" tooltip="Завантажити сертифікат" display="Завантажити сертифікат"/>
    <hyperlink ref="C900" r:id="rId899" tooltip="Завантажити сертифікат" display="Завантажити сертифікат"/>
    <hyperlink ref="C901" r:id="rId900" tooltip="Завантажити сертифікат" display="Завантажити сертифікат"/>
    <hyperlink ref="C902" r:id="rId901" tooltip="Завантажити сертифікат" display="Завантажити сертифікат"/>
    <hyperlink ref="C903" r:id="rId902" tooltip="Завантажити сертифікат" display="Завантажити сертифікат"/>
    <hyperlink ref="C904" r:id="rId903" tooltip="Завантажити сертифікат" display="Завантажити сертифікат"/>
    <hyperlink ref="C905" r:id="rId904" tooltip="Завантажити сертифікат" display="Завантажити сертифікат"/>
    <hyperlink ref="C906" r:id="rId905" tooltip="Завантажити сертифікат" display="Завантажити сертифікат"/>
    <hyperlink ref="C907" r:id="rId906" tooltip="Завантажити сертифікат" display="Завантажити сертифікат"/>
    <hyperlink ref="C908" r:id="rId907" tooltip="Завантажити сертифікат" display="Завантажити сертифікат"/>
    <hyperlink ref="C909" r:id="rId908" tooltip="Завантажити сертифікат" display="Завантажити сертифікат"/>
    <hyperlink ref="C910" r:id="rId909" tooltip="Завантажити сертифікат" display="Завантажити сертифікат"/>
    <hyperlink ref="C911" r:id="rId910" tooltip="Завантажити сертифікат" display="Завантажити сертифікат"/>
    <hyperlink ref="C912" r:id="rId911" tooltip="Завантажити сертифікат" display="Завантажити сертифікат"/>
    <hyperlink ref="C913" r:id="rId912" tooltip="Завантажити сертифікат" display="Завантажити сертифікат"/>
    <hyperlink ref="C914" r:id="rId913" tooltip="Завантажити сертифікат" display="Завантажити сертифікат"/>
    <hyperlink ref="C915" r:id="rId914" tooltip="Завантажити сертифікат" display="Завантажити сертифікат"/>
    <hyperlink ref="C916" r:id="rId915" tooltip="Завантажити сертифікат" display="Завантажити сертифікат"/>
    <hyperlink ref="C917" r:id="rId916" tooltip="Завантажити сертифікат" display="Завантажити сертифікат"/>
    <hyperlink ref="C918" r:id="rId917" tooltip="Завантажити сертифікат" display="Завантажити сертифікат"/>
    <hyperlink ref="C919" r:id="rId918" tooltip="Завантажити сертифікат" display="Завантажити сертифікат"/>
    <hyperlink ref="C920" r:id="rId919" tooltip="Завантажити сертифікат" display="Завантажити сертифікат"/>
    <hyperlink ref="C921" r:id="rId920" tooltip="Завантажити сертифікат" display="Завантажити сертифікат"/>
    <hyperlink ref="C922" r:id="rId921" tooltip="Завантажити сертифікат" display="Завантажити сертифікат"/>
    <hyperlink ref="C923" r:id="rId922" tooltip="Завантажити сертифікат" display="Завантажити сертифікат"/>
    <hyperlink ref="C924" r:id="rId923" tooltip="Завантажити сертифікат" display="Завантажити сертифікат"/>
    <hyperlink ref="C925" r:id="rId924" tooltip="Завантажити сертифікат" display="Завантажити сертифікат"/>
    <hyperlink ref="C926" r:id="rId925" tooltip="Завантажити сертифікат" display="Завантажити сертифікат"/>
    <hyperlink ref="C927" r:id="rId926" tooltip="Завантажити сертифікат" display="Завантажити сертифікат"/>
    <hyperlink ref="C928" r:id="rId927" tooltip="Завантажити сертифікат" display="Завантажити сертифікат"/>
    <hyperlink ref="C929" r:id="rId928" tooltip="Завантажити сертифікат" display="Завантажити сертифікат"/>
    <hyperlink ref="C930" r:id="rId929" tooltip="Завантажити сертифікат" display="Завантажити сертифікат"/>
    <hyperlink ref="C931" r:id="rId930" tooltip="Завантажити сертифікат" display="Завантажити сертифікат"/>
    <hyperlink ref="C932" r:id="rId931" tooltip="Завантажити сертифікат" display="Завантажити сертифікат"/>
    <hyperlink ref="C933" r:id="rId932" tooltip="Завантажити сертифікат" display="Завантажити сертифікат"/>
    <hyperlink ref="C934" r:id="rId933" tooltip="Завантажити сертифікат" display="Завантажити сертифікат"/>
    <hyperlink ref="C935" r:id="rId934" tooltip="Завантажити сертифікат" display="Завантажити сертифікат"/>
    <hyperlink ref="C936" r:id="rId935" tooltip="Завантажити сертифікат" display="Завантажити сертифікат"/>
    <hyperlink ref="C937" r:id="rId936" tooltip="Завантажити сертифікат" display="Завантажити сертифікат"/>
    <hyperlink ref="C938" r:id="rId937" tooltip="Завантажити сертифікат" display="Завантажити сертифікат"/>
    <hyperlink ref="C939" r:id="rId938" tooltip="Завантажити сертифікат" display="Завантажити сертифікат"/>
    <hyperlink ref="C940" r:id="rId939" tooltip="Завантажити сертифікат" display="Завантажити сертифікат"/>
    <hyperlink ref="C941" r:id="rId940" tooltip="Завантажити сертифікат" display="Завантажити сертифікат"/>
    <hyperlink ref="C942" r:id="rId941" tooltip="Завантажити сертифікат" display="Завантажити сертифікат"/>
    <hyperlink ref="C943" r:id="rId942" tooltip="Завантажити сертифікат" display="Завантажити сертифікат"/>
    <hyperlink ref="C944" r:id="rId943" tooltip="Завантажити сертифікат" display="Завантажити сертифікат"/>
    <hyperlink ref="C945" r:id="rId944" tooltip="Завантажити сертифікат" display="Завантажити сертифікат"/>
    <hyperlink ref="C946" r:id="rId945" tooltip="Завантажити сертифікат" display="Завантажити сертифікат"/>
    <hyperlink ref="C947" r:id="rId946" tooltip="Завантажити сертифікат" display="Завантажити сертифікат"/>
    <hyperlink ref="C948" r:id="rId947" tooltip="Завантажити сертифікат" display="Завантажити сертифікат"/>
    <hyperlink ref="C949" r:id="rId948" tooltip="Завантажити сертифікат" display="Завантажити сертифікат"/>
    <hyperlink ref="C950" r:id="rId949" tooltip="Завантажити сертифікат" display="Завантажити сертифікат"/>
    <hyperlink ref="C951" r:id="rId950" tooltip="Завантажити сертифікат" display="Завантажити сертифікат"/>
    <hyperlink ref="C952" r:id="rId951" tooltip="Завантажити сертифікат" display="Завантажити сертифікат"/>
    <hyperlink ref="C953" r:id="rId952" tooltip="Завантажити сертифікат" display="Завантажити сертифікат"/>
    <hyperlink ref="C954" r:id="rId953" tooltip="Завантажити сертифікат" display="Завантажити сертифікат"/>
    <hyperlink ref="C955" r:id="rId954" tooltip="Завантажити сертифікат" display="Завантажити сертифікат"/>
    <hyperlink ref="C956" r:id="rId955" tooltip="Завантажити сертифікат" display="Завантажити сертифікат"/>
    <hyperlink ref="C957" r:id="rId956" tooltip="Завантажити сертифікат" display="Завантажити сертифікат"/>
    <hyperlink ref="C958" r:id="rId957" tooltip="Завантажити сертифікат" display="Завантажити сертифікат"/>
    <hyperlink ref="C959" r:id="rId958" tooltip="Завантажити сертифікат" display="Завантажити сертифікат"/>
    <hyperlink ref="C960" r:id="rId959" tooltip="Завантажити сертифікат" display="Завантажити сертифікат"/>
    <hyperlink ref="C961" r:id="rId960" tooltip="Завантажити сертифікат" display="Завантажити сертифікат"/>
    <hyperlink ref="C962" r:id="rId961" tooltip="Завантажити сертифікат" display="Завантажити сертифікат"/>
    <hyperlink ref="C963" r:id="rId962" tooltip="Завантажити сертифікат" display="Завантажити сертифікат"/>
    <hyperlink ref="C964" r:id="rId963" tooltip="Завантажити сертифікат" display="Завантажити сертифікат"/>
    <hyperlink ref="C965" r:id="rId964" tooltip="Завантажити сертифікат" display="Завантажити сертифікат"/>
    <hyperlink ref="C966" r:id="rId965" tooltip="Завантажити сертифікат" display="Завантажити сертифікат"/>
    <hyperlink ref="C967" r:id="rId966" tooltip="Завантажити сертифікат" display="Завантажити сертифікат"/>
    <hyperlink ref="C968" r:id="rId967" tooltip="Завантажити сертифікат" display="Завантажити сертифікат"/>
    <hyperlink ref="C969" r:id="rId968" tooltip="Завантажити сертифікат" display="Завантажити сертифікат"/>
    <hyperlink ref="C970" r:id="rId969" tooltip="Завантажити сертифікат" display="Завантажити сертифікат"/>
    <hyperlink ref="C971" r:id="rId970" tooltip="Завантажити сертифікат" display="Завантажити сертифікат"/>
    <hyperlink ref="C972" r:id="rId971" tooltip="Завантажити сертифікат" display="Завантажити сертифікат"/>
    <hyperlink ref="C973" r:id="rId972" tooltip="Завантажити сертифікат" display="Завантажити сертифікат"/>
    <hyperlink ref="C974" r:id="rId973" tooltip="Завантажити сертифікат" display="Завантажити сертифікат"/>
    <hyperlink ref="C975" r:id="rId974" tooltip="Завантажити сертифікат" display="Завантажити сертифікат"/>
    <hyperlink ref="C976" r:id="rId975" tooltip="Завантажити сертифікат" display="Завантажити сертифікат"/>
    <hyperlink ref="C977" r:id="rId976" tooltip="Завантажити сертифікат" display="Завантажити сертифікат"/>
    <hyperlink ref="C978" r:id="rId977" tooltip="Завантажити сертифікат" display="Завантажити сертифікат"/>
    <hyperlink ref="C979" r:id="rId978" tooltip="Завантажити сертифікат" display="Завантажити сертифікат"/>
    <hyperlink ref="C980" r:id="rId979" tooltip="Завантажити сертифікат" display="Завантажити сертифікат"/>
    <hyperlink ref="C981" r:id="rId980" tooltip="Завантажити сертифікат" display="Завантажити сертифікат"/>
    <hyperlink ref="C982" r:id="rId981" tooltip="Завантажити сертифікат" display="Завантажити сертифікат"/>
    <hyperlink ref="C983" r:id="rId982" tooltip="Завантажити сертифікат" display="Завантажити сертифікат"/>
    <hyperlink ref="C984" r:id="rId983" tooltip="Завантажити сертифікат" display="Завантажити сертифікат"/>
    <hyperlink ref="C985" r:id="rId984" tooltip="Завантажити сертифікат" display="Завантажити сертифікат"/>
    <hyperlink ref="C986" r:id="rId985" tooltip="Завантажити сертифікат" display="Завантажити сертифікат"/>
    <hyperlink ref="C987" r:id="rId986" tooltip="Завантажити сертифікат" display="Завантажити сертифікат"/>
    <hyperlink ref="C988" r:id="rId987" tooltip="Завантажити сертифікат" display="Завантажити сертифікат"/>
    <hyperlink ref="C989" r:id="rId988" tooltip="Завантажити сертифікат" display="Завантажити сертифікат"/>
    <hyperlink ref="C990" r:id="rId989" tooltip="Завантажити сертифікат" display="Завантажити сертифікат"/>
    <hyperlink ref="C991" r:id="rId990" tooltip="Завантажити сертифікат" display="Завантажити сертифікат"/>
    <hyperlink ref="C992" r:id="rId991" tooltip="Завантажити сертифікат" display="Завантажити сертифікат"/>
    <hyperlink ref="C993" r:id="rId992" tooltip="Завантажити сертифікат" display="Завантажити сертифікат"/>
    <hyperlink ref="C994" r:id="rId993" tooltip="Завантажити сертифікат" display="Завантажити сертифікат"/>
    <hyperlink ref="C995" r:id="rId994" tooltip="Завантажити сертифікат" display="Завантажити сертифікат"/>
    <hyperlink ref="C996" r:id="rId995" tooltip="Завантажити сертифікат" display="Завантажити сертифікат"/>
    <hyperlink ref="C997" r:id="rId996" tooltip="Завантажити сертифікат" display="Завантажити сертифікат"/>
    <hyperlink ref="C998" r:id="rId997" tooltip="Завантажити сертифікат" display="Завантажити сертифікат"/>
    <hyperlink ref="C999" r:id="rId998" tooltip="Завантажити сертифікат" display="Завантажити сертифікат"/>
    <hyperlink ref="C1000" r:id="rId999" tooltip="Завантажити сертифікат" display="Завантажити сертифікат"/>
    <hyperlink ref="C1001" r:id="rId1000" tooltip="Завантажити сертифікат" display="Завантажити сертифікат"/>
    <hyperlink ref="C1002" r:id="rId1001" tooltip="Завантажити сертифікат" display="Завантажити сертифікат"/>
    <hyperlink ref="C1003" r:id="rId1002" tooltip="Завантажити сертифікат" display="Завантажити сертифікат"/>
    <hyperlink ref="C1004" r:id="rId1003" tooltip="Завантажити сертифікат" display="Завантажити сертифікат"/>
    <hyperlink ref="C1005" r:id="rId1004" tooltip="Завантажити сертифікат" display="Завантажити сертифікат"/>
    <hyperlink ref="C1006" r:id="rId1005" tooltip="Завантажити сертифікат" display="Завантажити сертифікат"/>
    <hyperlink ref="C1007" r:id="rId1006" tooltip="Завантажити сертифікат" display="Завантажити сертифікат"/>
    <hyperlink ref="C1008" r:id="rId1007" tooltip="Завантажити сертифікат" display="Завантажити сертифікат"/>
    <hyperlink ref="C1009" r:id="rId1008" tooltip="Завантажити сертифікат" display="Завантажити сертифікат"/>
    <hyperlink ref="C1010" r:id="rId1009" tooltip="Завантажити сертифікат" display="Завантажити сертифікат"/>
    <hyperlink ref="C1011" r:id="rId1010" tooltip="Завантажити сертифікат" display="Завантажити сертифікат"/>
    <hyperlink ref="C1012" r:id="rId1011" tooltip="Завантажити сертифікат" display="Завантажити сертифікат"/>
    <hyperlink ref="C1013" r:id="rId1012" tooltip="Завантажити сертифікат" display="Завантажити сертифікат"/>
    <hyperlink ref="C1014" r:id="rId1013" tooltip="Завантажити сертифікат" display="Завантажити сертифікат"/>
    <hyperlink ref="C1015" r:id="rId1014" tooltip="Завантажити сертифікат" display="Завантажити сертифікат"/>
    <hyperlink ref="C1016" r:id="rId1015" tooltip="Завантажити сертифікат" display="Завантажити сертифікат"/>
    <hyperlink ref="C1017" r:id="rId1016" tooltip="Завантажити сертифікат" display="Завантажити сертифікат"/>
    <hyperlink ref="C1018" r:id="rId1017" tooltip="Завантажити сертифікат" display="Завантажити сертифікат"/>
    <hyperlink ref="C1019" r:id="rId1018" tooltip="Завантажити сертифікат" display="Завантажити сертифікат"/>
    <hyperlink ref="C1020" r:id="rId1019" tooltip="Завантажити сертифікат" display="Завантажити сертифікат"/>
    <hyperlink ref="C1021" r:id="rId1020" tooltip="Завантажити сертифікат" display="Завантажити сертифікат"/>
    <hyperlink ref="C1022" r:id="rId1021" tooltip="Завантажити сертифікат" display="Завантажити сертифікат"/>
    <hyperlink ref="C1023" r:id="rId1022" tooltip="Завантажити сертифікат" display="Завантажити сертифікат"/>
    <hyperlink ref="C1024" r:id="rId1023" tooltip="Завантажити сертифікат" display="Завантажити сертифікат"/>
    <hyperlink ref="C1025" r:id="rId1024" tooltip="Завантажити сертифікат" display="Завантажити сертифікат"/>
    <hyperlink ref="C1026" r:id="rId1025" tooltip="Завантажити сертифікат" display="Завантажити сертифікат"/>
    <hyperlink ref="C1027" r:id="rId1026" tooltip="Завантажити сертифікат" display="Завантажити сертифікат"/>
    <hyperlink ref="C1028" r:id="rId1027" tooltip="Завантажити сертифікат" display="Завантажити сертифікат"/>
    <hyperlink ref="C1029" r:id="rId1028" tooltip="Завантажити сертифікат" display="Завантажити сертифікат"/>
    <hyperlink ref="C1030" r:id="rId1029" tooltip="Завантажити сертифікат" display="Завантажити сертифікат"/>
    <hyperlink ref="C1031" r:id="rId1030" tooltip="Завантажити сертифікат" display="Завантажити сертифікат"/>
    <hyperlink ref="C1032" r:id="rId1031" tooltip="Завантажити сертифікат" display="Завантажити сертифікат"/>
    <hyperlink ref="C1033" r:id="rId1032" tooltip="Завантажити сертифікат" display="Завантажити сертифікат"/>
    <hyperlink ref="C1034" r:id="rId1033" tooltip="Завантажити сертифікат" display="Завантажити сертифікат"/>
    <hyperlink ref="C1035" r:id="rId1034" tooltip="Завантажити сертифікат" display="Завантажити сертифікат"/>
    <hyperlink ref="C1036" r:id="rId1035" tooltip="Завантажити сертифікат" display="Завантажити сертифікат"/>
    <hyperlink ref="C1037" r:id="rId1036" tooltip="Завантажити сертифікат" display="Завантажити сертифікат"/>
    <hyperlink ref="C1038" r:id="rId1037" tooltip="Завантажити сертифікат" display="Завантажити сертифікат"/>
    <hyperlink ref="C1039" r:id="rId1038" tooltip="Завантажити сертифікат" display="Завантажити сертифікат"/>
    <hyperlink ref="C1040" r:id="rId1039" tooltip="Завантажити сертифікат" display="Завантажити сертифікат"/>
    <hyperlink ref="C1041" r:id="rId1040" tooltip="Завантажити сертифікат" display="Завантажити сертифікат"/>
    <hyperlink ref="C1042" r:id="rId1041" tooltip="Завантажити сертифікат" display="Завантажити сертифікат"/>
    <hyperlink ref="C1043" r:id="rId1042" tooltip="Завантажити сертифікат" display="Завантажити сертифікат"/>
    <hyperlink ref="C1044" r:id="rId1043" tooltip="Завантажити сертифікат" display="Завантажити сертифікат"/>
    <hyperlink ref="C1045" r:id="rId1044" tooltip="Завантажити сертифікат" display="Завантажити сертифікат"/>
    <hyperlink ref="C1046" r:id="rId1045" tooltip="Завантажити сертифікат" display="Завантажити сертифікат"/>
    <hyperlink ref="C1047" r:id="rId1046" tooltip="Завантажити сертифікат" display="Завантажити сертифікат"/>
    <hyperlink ref="C1048" r:id="rId1047" tooltip="Завантажити сертифікат" display="Завантажити сертифікат"/>
    <hyperlink ref="C1049" r:id="rId1048" tooltip="Завантажити сертифікат" display="Завантажити сертифікат"/>
    <hyperlink ref="C1050" r:id="rId1049" tooltip="Завантажити сертифікат" display="Завантажити сертифікат"/>
    <hyperlink ref="C1051" r:id="rId1050" tooltip="Завантажити сертифікат" display="Завантажити сертифікат"/>
    <hyperlink ref="C1052" r:id="rId1051" tooltip="Завантажити сертифікат" display="Завантажити сертифікат"/>
    <hyperlink ref="C1053" r:id="rId1052" tooltip="Завантажити сертифікат" display="Завантажити сертифікат"/>
    <hyperlink ref="C1054" r:id="rId1053" tooltip="Завантажити сертифікат" display="Завантажити сертифікат"/>
    <hyperlink ref="C1055" r:id="rId1054" tooltip="Завантажити сертифікат" display="Завантажити сертифікат"/>
    <hyperlink ref="C1056" r:id="rId1055" tooltip="Завантажити сертифікат" display="Завантажити сертифікат"/>
    <hyperlink ref="C1057" r:id="rId1056" tooltip="Завантажити сертифікат" display="Завантажити сертифікат"/>
    <hyperlink ref="C1058" r:id="rId1057" tooltip="Завантажити сертифікат" display="Завантажити сертифікат"/>
    <hyperlink ref="C1059" r:id="rId1058" tooltip="Завантажити сертифікат" display="Завантажити сертифікат"/>
    <hyperlink ref="C1060" r:id="rId1059" tooltip="Завантажити сертифікат" display="Завантажити сертифікат"/>
    <hyperlink ref="C1061" r:id="rId1060" tooltip="Завантажити сертифікат" display="Завантажити сертифікат"/>
    <hyperlink ref="C1062" r:id="rId1061" tooltip="Завантажити сертифікат" display="Завантажити сертифікат"/>
    <hyperlink ref="C1063" r:id="rId1062" tooltip="Завантажити сертифікат" display="Завантажити сертифікат"/>
    <hyperlink ref="C1064" r:id="rId1063" tooltip="Завантажити сертифікат" display="Завантажити сертифікат"/>
    <hyperlink ref="C1065" r:id="rId1064" tooltip="Завантажити сертифікат" display="Завантажити сертифікат"/>
    <hyperlink ref="C1066" r:id="rId1065" tooltip="Завантажити сертифікат" display="Завантажити сертифікат"/>
    <hyperlink ref="C1067" r:id="rId1066" tooltip="Завантажити сертифікат" display="Завантажити сертифікат"/>
    <hyperlink ref="C1068" r:id="rId1067" tooltip="Завантажити сертифікат" display="Завантажити сертифікат"/>
    <hyperlink ref="C1069" r:id="rId1068" tooltip="Завантажити сертифікат" display="Завантажити сертифікат"/>
    <hyperlink ref="C1070" r:id="rId1069" tooltip="Завантажити сертифікат" display="Завантажити сертифікат"/>
    <hyperlink ref="C1071" r:id="rId1070" tooltip="Завантажити сертифікат" display="Завантажити сертифікат"/>
    <hyperlink ref="C1072" r:id="rId1071" tooltip="Завантажити сертифікат" display="Завантажити сертифікат"/>
    <hyperlink ref="C1073" r:id="rId1072" tooltip="Завантажити сертифікат" display="Завантажити сертифікат"/>
    <hyperlink ref="C1074" r:id="rId1073" tooltip="Завантажити сертифікат" display="Завантажити сертифікат"/>
    <hyperlink ref="C1075" r:id="rId1074" tooltip="Завантажити сертифікат" display="Завантажити сертифікат"/>
    <hyperlink ref="C1076" r:id="rId1075" tooltip="Завантажити сертифікат" display="Завантажити сертифікат"/>
    <hyperlink ref="C1077" r:id="rId1076" tooltip="Завантажити сертифікат" display="Завантажити сертифікат"/>
    <hyperlink ref="C1078" r:id="rId1077" tooltip="Завантажити сертифікат" display="Завантажити сертифікат"/>
    <hyperlink ref="C1079" r:id="rId1078" tooltip="Завантажити сертифікат" display="Завантажити сертифікат"/>
    <hyperlink ref="C1080" r:id="rId1079" tooltip="Завантажити сертифікат" display="Завантажити сертифікат"/>
    <hyperlink ref="C1081" r:id="rId1080" tooltip="Завантажити сертифікат" display="Завантажити сертифікат"/>
    <hyperlink ref="C1082" r:id="rId1081" tooltip="Завантажити сертифікат" display="Завантажити сертифікат"/>
    <hyperlink ref="C1083" r:id="rId1082" tooltip="Завантажити сертифікат" display="Завантажити сертифікат"/>
    <hyperlink ref="C1084" r:id="rId1083" tooltip="Завантажити сертифікат" display="Завантажити сертифікат"/>
    <hyperlink ref="C1085" r:id="rId1084" tooltip="Завантажити сертифікат" display="Завантажити сертифікат"/>
    <hyperlink ref="C1086" r:id="rId1085" tooltip="Завантажити сертифікат" display="Завантажити сертифікат"/>
    <hyperlink ref="C1087" r:id="rId1086" tooltip="Завантажити сертифікат" display="Завантажити сертифікат"/>
    <hyperlink ref="C1088" r:id="rId1087" tooltip="Завантажити сертифікат" display="Завантажити сертифікат"/>
    <hyperlink ref="C1089" r:id="rId1088" tooltip="Завантажити сертифікат" display="Завантажити сертифікат"/>
    <hyperlink ref="C1090" r:id="rId1089" tooltip="Завантажити сертифікат" display="Завантажити сертифікат"/>
    <hyperlink ref="C1091" r:id="rId1090" tooltip="Завантажити сертифікат" display="Завантажити сертифікат"/>
    <hyperlink ref="C1092" r:id="rId1091" tooltip="Завантажити сертифікат" display="Завантажити сертифікат"/>
    <hyperlink ref="C1093" r:id="rId1092" tooltip="Завантажити сертифікат" display="Завантажити сертифікат"/>
    <hyperlink ref="C1094" r:id="rId1093" tooltip="Завантажити сертифікат" display="Завантажити сертифікат"/>
    <hyperlink ref="C1095" r:id="rId1094" tooltip="Завантажити сертифікат" display="Завантажити сертифікат"/>
    <hyperlink ref="C1096" r:id="rId1095" tooltip="Завантажити сертифікат" display="Завантажити сертифікат"/>
    <hyperlink ref="C1097" r:id="rId1096" tooltip="Завантажити сертифікат" display="Завантажити сертифікат"/>
    <hyperlink ref="C1098" r:id="rId1097" tooltip="Завантажити сертифікат" display="Завантажити сертифікат"/>
    <hyperlink ref="C1099" r:id="rId1098" tooltip="Завантажити сертифікат" display="Завантажити сертифікат"/>
    <hyperlink ref="C1100" r:id="rId1099" tooltip="Завантажити сертифікат" display="Завантажити сертифікат"/>
    <hyperlink ref="C1101" r:id="rId1100" tooltip="Завантажити сертифікат" display="Завантажити сертифікат"/>
  </hyperlinks>
  <pageMargins left="0.7" right="0.7" top="0.75" bottom="0.75" header="0.3" footer="0.3"/>
  <pageSetup orientation="portrait" r:id="rId1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2024-01-03T10:06:25Z</dcterms:created>
  <dcterms:modified xsi:type="dcterms:W3CDTF">2024-02-23T14:15:27Z</dcterms:modified>
  <cp:category/>
</cp:coreProperties>
</file>